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5600" windowHeight="10425" activeTab="1"/>
  </bookViews>
  <sheets>
    <sheet name="COs" sheetId="2" r:id="rId1"/>
    <sheet name="Connecting COs with POs_PSOs" sheetId="11" r:id="rId2"/>
    <sheet name="CO-PO Mapping" sheetId="10" r:id="rId3"/>
    <sheet name="CO Assessment Tools" sheetId="12" r:id="rId4"/>
  </sheets>
  <definedNames>
    <definedName name="AcademicYear">#REF!</definedName>
    <definedName name="AMarks">#REF!</definedName>
    <definedName name="CAmarks">#REF!</definedName>
    <definedName name="Class">#REF!</definedName>
    <definedName name="COs">#REF!</definedName>
    <definedName name="COTarget">#REF!</definedName>
    <definedName name="Course">#REF!</definedName>
    <definedName name="CourseCode">#REF!</definedName>
    <definedName name="CTMarks">#REF!</definedName>
    <definedName name="Department">#REF!</definedName>
    <definedName name="ESMarks">#REF!</definedName>
    <definedName name="Faculty">#REF!</definedName>
    <definedName name="IORmarks">#REF!</definedName>
    <definedName name="ISMarks">#REF!</definedName>
    <definedName name="Marks">#REF!</definedName>
    <definedName name="Omarks">#REF!</definedName>
    <definedName name="POMapping">#REF!</definedName>
    <definedName name="PRMarks">#REF!</definedName>
    <definedName name="prof_name">#REF!</definedName>
    <definedName name="TargetM">#REF!</definedName>
    <definedName name="TargetS">#REF!</definedName>
    <definedName name="Term">#REF!</definedName>
    <definedName name="TWMarks">#REF!</definedName>
    <definedName name="Year">#REF!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7" i="11"/>
  <c r="G90"/>
  <c r="H90"/>
  <c r="I90"/>
  <c r="J90"/>
  <c r="K90"/>
  <c r="G110"/>
  <c r="H110"/>
  <c r="I110"/>
  <c r="J110"/>
  <c r="K110"/>
  <c r="G198"/>
  <c r="H198"/>
  <c r="I198"/>
  <c r="J198"/>
  <c r="K198"/>
  <c r="G11"/>
  <c r="K11"/>
  <c r="J11"/>
  <c r="I11"/>
  <c r="H11"/>
  <c r="L11"/>
  <c r="A16" i="2"/>
  <c r="A15"/>
  <c r="A14"/>
  <c r="A13"/>
  <c r="A12"/>
  <c r="A11"/>
  <c r="O17" i="12"/>
  <c r="O16"/>
  <c r="O15"/>
  <c r="O14"/>
  <c r="F7" l="1"/>
  <c r="C7"/>
  <c r="J6"/>
  <c r="F6"/>
  <c r="C6"/>
  <c r="H5"/>
  <c r="C5"/>
  <c r="H4"/>
  <c r="C4"/>
  <c r="K2"/>
  <c r="C7" i="11"/>
  <c r="C6"/>
  <c r="C7" i="10"/>
  <c r="C6"/>
  <c r="L6"/>
  <c r="G6"/>
  <c r="J5"/>
  <c r="C5"/>
  <c r="J4"/>
  <c r="C4"/>
  <c r="M2"/>
  <c r="F7" i="11"/>
  <c r="F6"/>
  <c r="J6"/>
  <c r="H5"/>
  <c r="H4"/>
  <c r="C5"/>
  <c r="C4"/>
  <c r="K2"/>
  <c r="A13" i="12" l="1"/>
  <c r="B14"/>
  <c r="B10"/>
  <c r="A10"/>
  <c r="B11"/>
  <c r="A11"/>
  <c r="B12"/>
  <c r="A12"/>
  <c r="B13"/>
  <c r="A14"/>
  <c r="A15"/>
  <c r="B15"/>
  <c r="L198" i="11"/>
  <c r="L199" s="1"/>
  <c r="L200" s="1"/>
  <c r="O15" i="10" s="1"/>
  <c r="G199" i="11"/>
  <c r="G200" s="1"/>
  <c r="O10" i="10" s="1"/>
  <c r="H186" i="11"/>
  <c r="I186"/>
  <c r="J186"/>
  <c r="K186"/>
  <c r="L186"/>
  <c r="L187" s="1"/>
  <c r="L188" s="1"/>
  <c r="N15" i="10" s="1"/>
  <c r="G186" i="11"/>
  <c r="F185"/>
  <c r="H173"/>
  <c r="I173"/>
  <c r="J173"/>
  <c r="K173"/>
  <c r="L173"/>
  <c r="L174" s="1"/>
  <c r="L175" s="1"/>
  <c r="M15" i="10" s="1"/>
  <c r="G173" i="11"/>
  <c r="H160"/>
  <c r="I160"/>
  <c r="J160"/>
  <c r="K160"/>
  <c r="L160"/>
  <c r="L161" s="1"/>
  <c r="L162" s="1"/>
  <c r="L15" i="10" s="1"/>
  <c r="G160" i="11"/>
  <c r="F159"/>
  <c r="H148"/>
  <c r="I148"/>
  <c r="J148"/>
  <c r="K148"/>
  <c r="L148"/>
  <c r="L149" s="1"/>
  <c r="L150" s="1"/>
  <c r="K15" i="10" s="1"/>
  <c r="G148" i="11"/>
  <c r="G149" s="1"/>
  <c r="G150" s="1"/>
  <c r="K10" i="10" s="1"/>
  <c r="F147" i="11"/>
  <c r="H134"/>
  <c r="I134"/>
  <c r="J134"/>
  <c r="K134"/>
  <c r="L134"/>
  <c r="L135" s="1"/>
  <c r="L136" s="1"/>
  <c r="J15" i="10" s="1"/>
  <c r="G134" i="11"/>
  <c r="F133"/>
  <c r="H120"/>
  <c r="I120"/>
  <c r="J120"/>
  <c r="K120"/>
  <c r="L120"/>
  <c r="L121" s="1"/>
  <c r="L122" s="1"/>
  <c r="I15" i="10" s="1"/>
  <c r="G120" i="11"/>
  <c r="F119"/>
  <c r="L110"/>
  <c r="L111" s="1"/>
  <c r="L112" s="1"/>
  <c r="H15" i="10" s="1"/>
  <c r="F109" i="11"/>
  <c r="F98"/>
  <c r="H77"/>
  <c r="I77"/>
  <c r="J77"/>
  <c r="K77"/>
  <c r="L77"/>
  <c r="L78" s="1"/>
  <c r="L79" s="1"/>
  <c r="E15" i="10" s="1"/>
  <c r="G77" i="11"/>
  <c r="H60"/>
  <c r="I60"/>
  <c r="J60"/>
  <c r="K60"/>
  <c r="L60"/>
  <c r="L61" s="1"/>
  <c r="L62" s="1"/>
  <c r="D15" i="10" s="1"/>
  <c r="G60" i="11"/>
  <c r="L10"/>
  <c r="K10"/>
  <c r="J10"/>
  <c r="I10"/>
  <c r="A12" i="10" s="1"/>
  <c r="H10" i="11"/>
  <c r="A11" i="10" s="1"/>
  <c r="G10" i="11"/>
  <c r="A10" i="10" s="1"/>
  <c r="F172" i="11"/>
  <c r="L99"/>
  <c r="L100" s="1"/>
  <c r="L101" s="1"/>
  <c r="G15" i="10" s="1"/>
  <c r="K99" i="11"/>
  <c r="K100" s="1"/>
  <c r="K101" s="1"/>
  <c r="J99"/>
  <c r="I99"/>
  <c r="I100" s="1"/>
  <c r="I101" s="1"/>
  <c r="G12" i="10" s="1"/>
  <c r="H99" i="11"/>
  <c r="H100" s="1"/>
  <c r="H101" s="1"/>
  <c r="G11" i="10" s="1"/>
  <c r="G99" i="11"/>
  <c r="G100" s="1"/>
  <c r="G101" s="1"/>
  <c r="G10" i="10" s="1"/>
  <c r="H40" i="11"/>
  <c r="I40"/>
  <c r="J40"/>
  <c r="K40"/>
  <c r="L40"/>
  <c r="L41" s="1"/>
  <c r="L42" s="1"/>
  <c r="C15" i="10" s="1"/>
  <c r="G40" i="11"/>
  <c r="F89"/>
  <c r="L90"/>
  <c r="L91" s="1"/>
  <c r="L92" s="1"/>
  <c r="F15" i="10" s="1"/>
  <c r="F76" i="11"/>
  <c r="F59"/>
  <c r="F39"/>
  <c r="L20"/>
  <c r="L21" s="1"/>
  <c r="L22" s="1"/>
  <c r="B15" i="10" s="1"/>
  <c r="H20" i="11"/>
  <c r="I20"/>
  <c r="J20"/>
  <c r="K20"/>
  <c r="K78" l="1"/>
  <c r="K79" s="1"/>
  <c r="E14" i="10" s="1"/>
  <c r="K61" i="11"/>
  <c r="K62" s="1"/>
  <c r="D14" i="10" s="1"/>
  <c r="H91" i="11"/>
  <c r="H92" s="1"/>
  <c r="F11" i="10" s="1"/>
  <c r="K91" i="11"/>
  <c r="K92" s="1"/>
  <c r="F14" i="10" s="1"/>
  <c r="G187" i="11"/>
  <c r="G188" s="1"/>
  <c r="N10" i="10" s="1"/>
  <c r="G161" i="11"/>
  <c r="G162" s="1"/>
  <c r="L10" i="10" s="1"/>
  <c r="J111" i="11"/>
  <c r="J112" s="1"/>
  <c r="H13" i="10" s="1"/>
  <c r="G121" i="11"/>
  <c r="G122" s="1"/>
  <c r="I10" i="10" s="1"/>
  <c r="I121" i="11"/>
  <c r="I122" s="1"/>
  <c r="I12" i="10" s="1"/>
  <c r="K161" i="11"/>
  <c r="K162" s="1"/>
  <c r="L14" i="10" s="1"/>
  <c r="H199" i="11"/>
  <c r="H200" s="1"/>
  <c r="O11" i="10" s="1"/>
  <c r="G91" i="11"/>
  <c r="G92" s="1"/>
  <c r="F10" i="10" s="1"/>
  <c r="K135" i="11"/>
  <c r="K136" s="1"/>
  <c r="J14" i="10" s="1"/>
  <c r="I161" i="11"/>
  <c r="I162" s="1"/>
  <c r="L12" i="10" s="1"/>
  <c r="I199" i="11"/>
  <c r="I200" s="1"/>
  <c r="O12" i="10" s="1"/>
  <c r="H78" i="11"/>
  <c r="H79" s="1"/>
  <c r="E11" i="10" s="1"/>
  <c r="H135" i="11"/>
  <c r="H136" s="1"/>
  <c r="J11" i="10" s="1"/>
  <c r="K149" i="11"/>
  <c r="K150" s="1"/>
  <c r="K14" i="10" s="1"/>
  <c r="J199" i="11"/>
  <c r="J200" s="1"/>
  <c r="O13" i="10" s="1"/>
  <c r="G78" i="11"/>
  <c r="G79" s="1"/>
  <c r="E10" i="10" s="1"/>
  <c r="I78" i="11"/>
  <c r="I79" s="1"/>
  <c r="E12" i="10" s="1"/>
  <c r="G135" i="11"/>
  <c r="G136" s="1"/>
  <c r="J10" i="10" s="1"/>
  <c r="H149" i="11"/>
  <c r="H150" s="1"/>
  <c r="K11" i="10" s="1"/>
  <c r="K199" i="11"/>
  <c r="K200" s="1"/>
  <c r="O14" i="10" s="1"/>
  <c r="H191" i="11"/>
  <c r="L191"/>
  <c r="A15" i="10"/>
  <c r="J61" i="11"/>
  <c r="J78"/>
  <c r="G111"/>
  <c r="G112" s="1"/>
  <c r="H10" i="10" s="1"/>
  <c r="G174" i="11"/>
  <c r="G175" s="1"/>
  <c r="M10" i="10" s="1"/>
  <c r="I174" i="11"/>
  <c r="I175" s="1"/>
  <c r="M12" i="10" s="1"/>
  <c r="G191" i="11"/>
  <c r="K191"/>
  <c r="A14" i="10"/>
  <c r="K111" i="11"/>
  <c r="J121"/>
  <c r="J122" s="1"/>
  <c r="I13" i="10" s="1"/>
  <c r="I149" i="11"/>
  <c r="I150" s="1"/>
  <c r="K12" i="10" s="1"/>
  <c r="H161" i="11"/>
  <c r="H162" s="1"/>
  <c r="L11" i="10" s="1"/>
  <c r="J174" i="11"/>
  <c r="J175" s="1"/>
  <c r="M13" i="10" s="1"/>
  <c r="J115" i="11"/>
  <c r="A13" i="10"/>
  <c r="K41" i="11"/>
  <c r="K42" s="1"/>
  <c r="C14" i="10" s="1"/>
  <c r="H61" i="11"/>
  <c r="K121"/>
  <c r="K122" s="1"/>
  <c r="I14" i="10" s="1"/>
  <c r="J135" i="11"/>
  <c r="J149"/>
  <c r="J150" s="1"/>
  <c r="K13" i="10" s="1"/>
  <c r="K174" i="11"/>
  <c r="K175" s="1"/>
  <c r="M14" i="10" s="1"/>
  <c r="I178" i="11"/>
  <c r="H121"/>
  <c r="H122" s="1"/>
  <c r="I11" i="10" s="1"/>
  <c r="G61" i="11"/>
  <c r="G62" s="1"/>
  <c r="D10" i="10" s="1"/>
  <c r="I61" i="11"/>
  <c r="I62" s="1"/>
  <c r="D12" i="10" s="1"/>
  <c r="I111" i="11"/>
  <c r="J161"/>
  <c r="J162" s="1"/>
  <c r="L13" i="10" s="1"/>
  <c r="H174" i="11"/>
  <c r="H175" s="1"/>
  <c r="M11" i="10" s="1"/>
  <c r="I91" i="11"/>
  <c r="J91"/>
  <c r="J92" s="1"/>
  <c r="F13" i="10" s="1"/>
  <c r="J100" i="11"/>
  <c r="H111"/>
  <c r="H112" s="1"/>
  <c r="H11" i="10" s="1"/>
  <c r="I135" i="11"/>
  <c r="K82"/>
  <c r="H13"/>
  <c r="H45"/>
  <c r="H82"/>
  <c r="H104"/>
  <c r="H125"/>
  <c r="H153"/>
  <c r="H178"/>
  <c r="K45"/>
  <c r="K125"/>
  <c r="K178"/>
  <c r="G13"/>
  <c r="G45"/>
  <c r="G82"/>
  <c r="G104"/>
  <c r="G125"/>
  <c r="G153"/>
  <c r="G178"/>
  <c r="K13"/>
  <c r="K104"/>
  <c r="K153"/>
  <c r="L13"/>
  <c r="L45"/>
  <c r="L82"/>
  <c r="L104"/>
  <c r="L125"/>
  <c r="L153"/>
  <c r="L178"/>
  <c r="G14" i="10"/>
  <c r="J25" i="11"/>
  <c r="J95"/>
  <c r="J139"/>
  <c r="J165"/>
  <c r="J191"/>
  <c r="I115"/>
  <c r="I191"/>
  <c r="J13"/>
  <c r="H25"/>
  <c r="L25"/>
  <c r="J45"/>
  <c r="H65"/>
  <c r="L65"/>
  <c r="J82"/>
  <c r="H95"/>
  <c r="L95"/>
  <c r="J104"/>
  <c r="H115"/>
  <c r="L115"/>
  <c r="J125"/>
  <c r="H139"/>
  <c r="L139"/>
  <c r="J153"/>
  <c r="H165"/>
  <c r="L165"/>
  <c r="J178"/>
  <c r="J65"/>
  <c r="I25"/>
  <c r="I65"/>
  <c r="I95"/>
  <c r="I139"/>
  <c r="I165"/>
  <c r="I13"/>
  <c r="G25"/>
  <c r="K25"/>
  <c r="I45"/>
  <c r="G65"/>
  <c r="K65"/>
  <c r="I82"/>
  <c r="G95"/>
  <c r="K95"/>
  <c r="I104"/>
  <c r="G115"/>
  <c r="K115"/>
  <c r="I125"/>
  <c r="G139"/>
  <c r="K139"/>
  <c r="I153"/>
  <c r="G165"/>
  <c r="K165"/>
  <c r="G41"/>
  <c r="G42" s="1"/>
  <c r="C10" i="10" s="1"/>
  <c r="J41" i="11"/>
  <c r="J42" s="1"/>
  <c r="C13" i="10" s="1"/>
  <c r="H41" i="11"/>
  <c r="H42" s="1"/>
  <c r="C11" i="10" s="1"/>
  <c r="I41" i="11"/>
  <c r="I42" s="1"/>
  <c r="C12" i="10" s="1"/>
  <c r="O16" l="1"/>
  <c r="K16"/>
  <c r="L16"/>
  <c r="C16"/>
  <c r="H62" i="11"/>
  <c r="D11" i="10" s="1"/>
  <c r="I136" i="11"/>
  <c r="J12" i="10" s="1"/>
  <c r="I92" i="11"/>
  <c r="M16" i="10"/>
  <c r="J136" i="11"/>
  <c r="J13" i="10" s="1"/>
  <c r="J62" i="11"/>
  <c r="D13" i="10" s="1"/>
  <c r="J101" i="11"/>
  <c r="G13" i="10" s="1"/>
  <c r="G16" s="1"/>
  <c r="I112" i="11"/>
  <c r="H12" i="10" s="1"/>
  <c r="K112" i="11"/>
  <c r="H14" i="10" s="1"/>
  <c r="J79" i="11"/>
  <c r="E13" i="10" s="1"/>
  <c r="E16" s="1"/>
  <c r="I16"/>
  <c r="F19" i="11"/>
  <c r="F12" i="10" l="1"/>
  <c r="F16" s="1"/>
  <c r="H16"/>
  <c r="D16"/>
  <c r="J16"/>
  <c r="J187" i="11"/>
  <c r="J188" s="1"/>
  <c r="N13" i="10" s="1"/>
  <c r="H187" i="11"/>
  <c r="H188" s="1"/>
  <c r="N11" i="10" s="1"/>
  <c r="I187" i="11"/>
  <c r="I188" s="1"/>
  <c r="N12" i="10" s="1"/>
  <c r="K187" i="11"/>
  <c r="K188" s="1"/>
  <c r="N14" i="10" s="1"/>
  <c r="I21" i="11"/>
  <c r="I22" s="1"/>
  <c r="B12" i="10" s="1"/>
  <c r="K21" i="11"/>
  <c r="K22" s="1"/>
  <c r="B14" i="10" s="1"/>
  <c r="H21" i="11"/>
  <c r="H22" s="1"/>
  <c r="B11" i="10" s="1"/>
  <c r="J21" i="11"/>
  <c r="J22" s="1"/>
  <c r="B13" i="10" s="1"/>
  <c r="N16" l="1"/>
  <c r="G20" i="11" l="1"/>
  <c r="G21" s="1"/>
  <c r="G22" s="1"/>
  <c r="B10" i="10" s="1"/>
  <c r="B16" s="1"/>
</calcChain>
</file>

<file path=xl/sharedStrings.xml><?xml version="1.0" encoding="utf-8"?>
<sst xmlns="http://schemas.openxmlformats.org/spreadsheetml/2006/main" count="751" uniqueCount="277">
  <si>
    <t>ACADEMIC YEAR</t>
  </si>
  <si>
    <t>CLASS</t>
  </si>
  <si>
    <t>NO. OF COs</t>
  </si>
  <si>
    <t>COURSE</t>
  </si>
  <si>
    <t>FACULTY</t>
  </si>
  <si>
    <t>Average</t>
  </si>
  <si>
    <t>PO1</t>
  </si>
  <si>
    <t>PO2</t>
  </si>
  <si>
    <t>PO3</t>
  </si>
  <si>
    <t>PO4</t>
  </si>
  <si>
    <t>PO5</t>
  </si>
  <si>
    <t>PO6</t>
  </si>
  <si>
    <t>PO7</t>
  </si>
  <si>
    <t>PO8</t>
  </si>
  <si>
    <t>PO9</t>
  </si>
  <si>
    <t>PO10</t>
  </si>
  <si>
    <t>PO11</t>
  </si>
  <si>
    <t>PO12</t>
  </si>
  <si>
    <t>SEMESTER</t>
  </si>
  <si>
    <t>Course Outcomes</t>
  </si>
  <si>
    <t>Unit I :</t>
  </si>
  <si>
    <t>Unit II :</t>
  </si>
  <si>
    <t>Unit III :</t>
  </si>
  <si>
    <t>Unit IV :</t>
  </si>
  <si>
    <t>Unit V :</t>
  </si>
  <si>
    <t>Unit VI :</t>
  </si>
  <si>
    <t>Course Contents</t>
  </si>
  <si>
    <t>Blooms Level</t>
  </si>
  <si>
    <t>CO No.</t>
  </si>
  <si>
    <t>Analyzing (L4)</t>
  </si>
  <si>
    <t>Unit No.</t>
  </si>
  <si>
    <t>1.1     Demonstrate   competence in mathematical modelling</t>
  </si>
  <si>
    <t>1.4     Demonstrate   competence in  specialized  engineering knowledge to the program</t>
  </si>
  <si>
    <t>Y</t>
  </si>
  <si>
    <t>N</t>
  </si>
  <si>
    <t>1.4.1   Apply Electronics engineering concepts to solve engineering problems.</t>
  </si>
  <si>
    <r>
      <rPr>
        <b/>
        <sz val="10"/>
        <color rgb="FF231F20"/>
        <rFont val="Times New Roman"/>
        <family val="1"/>
      </rPr>
      <t xml:space="preserve">PO 1: Engineering knowledge: </t>
    </r>
    <r>
      <rPr>
        <sz val="10"/>
        <color rgb="FF231F20"/>
        <rFont val="Times New Roman"/>
        <family val="1"/>
      </rPr>
      <t>Apply the knowledge of mathematics, science, engineering fundamentals, and an engineering specialisation for the solution of complex engineering problems.</t>
    </r>
  </si>
  <si>
    <r>
      <rPr>
        <b/>
        <sz val="10"/>
        <color rgb="FF231F20"/>
        <rFont val="Times New Roman"/>
        <family val="1"/>
      </rPr>
      <t>Competency</t>
    </r>
  </si>
  <si>
    <r>
      <rPr>
        <b/>
        <sz val="10"/>
        <color rgb="FF231F20"/>
        <rFont val="Times New Roman"/>
        <family val="1"/>
      </rPr>
      <t>Indicators</t>
    </r>
  </si>
  <si>
    <t>1.2     Demonstrate   competence in basic sciences</t>
  </si>
  <si>
    <t>1.2.1   Apply laws of natural science to an engineering problem</t>
  </si>
  <si>
    <t>1.3     Demonstrate   competence in engineering fundamentals</t>
  </si>
  <si>
    <t>1.3.1   Apply fundamental engineering concepts to solve engineering problems</t>
  </si>
  <si>
    <t>2.1     Demonstrate    an    ability to  identify  and  formulate complex          engineering problem</t>
  </si>
  <si>
    <t>2.2     Demonstrate  an  ability  to formulate  a  solution  plan and  methodology  for  an engineering problem</t>
  </si>
  <si>
    <t>2.3     Demonstrate  an  ability  to formulate  and  interpret  a model</t>
  </si>
  <si>
    <t>2.4     Demonstrate  an  ability  to execute a solution process and analyze results</t>
  </si>
  <si>
    <r>
      <rPr>
        <b/>
        <sz val="10"/>
        <color rgb="FF231F20"/>
        <rFont val="Times New Roman"/>
        <family val="1"/>
      </rPr>
      <t xml:space="preserve">PO 3: Design/Development of Solutions: </t>
    </r>
    <r>
      <rPr>
        <sz val="10"/>
        <color rgb="FF231F20"/>
        <rFont val="Times New Roman"/>
        <family val="1"/>
      </rPr>
      <t>Design solutions for complex engineering problems and design system components or processes that meet the specified needs with appropriate consideration for public health and safety, and cultural, societal, and environmental considerations.</t>
    </r>
  </si>
  <si>
    <t>3.1     Demonstrate    an    ability to    define    a    complex/ open-ended    problem    in engineering terms</t>
  </si>
  <si>
    <t>3.2     Demonstrate  an  ability  to generate  a  diverse  set  of alternative design solutions</t>
  </si>
  <si>
    <t>3.3     Demonstrate    an    ability to    select    an    optimal design  scheme  for  further development</t>
  </si>
  <si>
    <t>3.4     Demonstrate  an  ability  to advance   an   engineering design to defined end state</t>
  </si>
  <si>
    <r>
      <rPr>
        <b/>
        <sz val="10"/>
        <color rgb="FF231F20"/>
        <rFont val="Times New Roman"/>
        <family val="1"/>
      </rPr>
      <t xml:space="preserve">PO 4: Conduct investigations of complex problems: </t>
    </r>
    <r>
      <rPr>
        <sz val="10"/>
        <color rgb="FF231F20"/>
        <rFont val="Times New Roman"/>
        <family val="1"/>
      </rPr>
      <t>Use research-based knowledge and research methods including design of experiments, analysis and interpretation of data, and synthesis of the information to provide valid conclusions.</t>
    </r>
  </si>
  <si>
    <t>4.1     Demonstrate  an  ability  to conduct   investigations   of technical issues consistent with their level of knowledge and understanding</t>
  </si>
  <si>
    <t>4.2     Demonstrate  an  ability  to design experiments to solve open-ended problems</t>
  </si>
  <si>
    <t>4.3     Demonstrate  an  ability  to analyze  data  and  reach  a valid conclusion</t>
  </si>
  <si>
    <r>
      <rPr>
        <b/>
        <sz val="10"/>
        <color rgb="FF231F20"/>
        <rFont val="Times New Roman"/>
        <family val="1"/>
      </rPr>
      <t xml:space="preserve">PO 5: Modern tool usage: </t>
    </r>
    <r>
      <rPr>
        <sz val="10"/>
        <color rgb="FF231F20"/>
        <rFont val="Times New Roman"/>
        <family val="1"/>
      </rPr>
      <t>Create, select, and apply appropriate techniques, resources, and modern engineering and IT tools including prediction and modelling to complex engineering activities with an understanding of the limitations.</t>
    </r>
  </si>
  <si>
    <t>5.1     Demonstrate  an  ability  to identify/    create    modern engineering              tools, techniques and resources</t>
  </si>
  <si>
    <t>5.2     Demonstrate  an  ability  to select and apply discipline- specific  tools,  techniques and resources</t>
  </si>
  <si>
    <t>5.3     Demonstrate  an  ability  to evaluate the suitability and limitations  of  tools  used to   solve   an   engineering problem</t>
  </si>
  <si>
    <r>
      <rPr>
        <b/>
        <sz val="10"/>
        <color rgb="FF231F20"/>
        <rFont val="Times New Roman"/>
        <family val="1"/>
      </rPr>
      <t xml:space="preserve">PO 6: The engineer and society: </t>
    </r>
    <r>
      <rPr>
        <sz val="10"/>
        <color rgb="FF231F20"/>
        <rFont val="Times New Roman"/>
        <family val="1"/>
      </rPr>
      <t>Apply reasoning informed by the contextual knowledge to assess societal, health, safety, legal, and cultural issues and the consequent responsibilities relevant to the professional engineering practice.</t>
    </r>
  </si>
  <si>
    <t>6.1.1   Identify  and  describe  various  engineering  roles;  particularly  as  pertains  to protection of the public and public interest at the global, regional and local level</t>
  </si>
  <si>
    <t>6.2.1   Interpret legislation, regulations, codes, and standards relevant to your discipline and explain its contribution to the protection of the public</t>
  </si>
  <si>
    <r>
      <rPr>
        <b/>
        <sz val="10"/>
        <color rgb="FF231F20"/>
        <rFont val="Times New Roman"/>
        <family val="1"/>
      </rPr>
      <t xml:space="preserve">PO 7: Environment and sustainability: </t>
    </r>
    <r>
      <rPr>
        <sz val="10"/>
        <color rgb="FF231F20"/>
        <rFont val="Times New Roman"/>
        <family val="1"/>
      </rPr>
      <t>Understand the impact of the professional engineering solutions in societal and environmental contexts, and demonstrate the knowledge of, and the need for sustainable development.</t>
    </r>
  </si>
  <si>
    <t>7.1     Demonstrate                an understanding     of     the impact  of  engineering  and industrial    practices    on social, environmental and in economic contexts</t>
  </si>
  <si>
    <t>7.2     Demonstrate    an    ability to    apply    principles    of sustainable    design    and development</t>
  </si>
  <si>
    <r>
      <rPr>
        <b/>
        <sz val="10"/>
        <color rgb="FF231F20"/>
        <rFont val="Times New Roman"/>
        <family val="1"/>
      </rPr>
      <t xml:space="preserve">PO 8: Ethics: </t>
    </r>
    <r>
      <rPr>
        <sz val="10"/>
        <color rgb="FF231F20"/>
        <rFont val="Times New Roman"/>
        <family val="1"/>
      </rPr>
      <t>Apply ethical principles and commit to professional ethics and responsibilities and norms of the engineering practice.</t>
    </r>
  </si>
  <si>
    <t>8.1     Demonstrate  an  ability  to recognize ethical dilemmas</t>
  </si>
  <si>
    <r>
      <rPr>
        <sz val="10"/>
        <color rgb="FF231F20"/>
        <rFont val="Times New Roman"/>
        <family val="1"/>
      </rPr>
      <t>8.1.1   Identify situations of unethical professional conduct and propose ethical alternatives</t>
    </r>
  </si>
  <si>
    <t>8.2     Demonstrate  an  ability  to apply the Code of Ethics</t>
  </si>
  <si>
    <r>
      <rPr>
        <b/>
        <sz val="10"/>
        <color rgb="FF231F20"/>
        <rFont val="Times New Roman"/>
        <family val="1"/>
      </rPr>
      <t xml:space="preserve">PO 9: Individual and team work: </t>
    </r>
    <r>
      <rPr>
        <sz val="10"/>
        <color rgb="FF231F20"/>
        <rFont val="Times New Roman"/>
        <family val="1"/>
      </rPr>
      <t>Function effectively as an individual, and as a member or leader in diverse teams, and in multidisciplinary settings.</t>
    </r>
  </si>
  <si>
    <t>9.1     Demonstrate  an  ability  to form  a  team  and  define  a role for each member</t>
  </si>
  <si>
    <t>9.3     Demonstrate  success  in  a team-based project</t>
  </si>
  <si>
    <r>
      <rPr>
        <b/>
        <sz val="10"/>
        <color rgb="FF231F20"/>
        <rFont val="Times New Roman"/>
        <family val="1"/>
      </rPr>
      <t xml:space="preserve">PO 10: Communication: </t>
    </r>
    <r>
      <rPr>
        <sz val="10"/>
        <color rgb="FF231F20"/>
        <rFont val="Times New Roman"/>
        <family val="1"/>
      </rPr>
      <t>Communicate effectively on complex engineering activities with the engineering community and with the society at large, such as being able to comprehend and write effective reports and design documentation, make effective presentations, and give and receive clear instructions</t>
    </r>
  </si>
  <si>
    <t>10.1    Demonstrate    an    ability to   comprehend   technical literature   and   document project work</t>
  </si>
  <si>
    <t>10.2    Demonstrate   competence in  listening,  speaking,  and presentation</t>
  </si>
  <si>
    <t>10.3    Demonstrate  the  ability  to integrate different modes of communication</t>
  </si>
  <si>
    <r>
      <rPr>
        <b/>
        <sz val="10"/>
        <color rgb="FF231F20"/>
        <rFont val="Times New Roman"/>
        <family val="1"/>
      </rPr>
      <t xml:space="preserve">PO 11: Project management and finance: </t>
    </r>
    <r>
      <rPr>
        <sz val="10"/>
        <color rgb="FF231F20"/>
        <rFont val="Times New Roman"/>
        <family val="1"/>
      </rPr>
      <t>Demonstrate knowledge and understanding of the engineering and management principles and apply these to one’s work, as a member and leader in a team, to manage projects and in multidisciplinary environments.</t>
    </r>
  </si>
  <si>
    <t>11.1    Demonstrate  an  ability  to evaluate the economic and financial performance of an engineering activity</t>
  </si>
  <si>
    <t>11.2    Demonstrate  an  ability  to compare  and  contrast  the costs/benefits  of  alternate proposals for an engineering activity</t>
  </si>
  <si>
    <t>11.3    Demonstrate  an  ability  to plan/manage an engineering activity   within   time   and budget constraints</t>
  </si>
  <si>
    <r>
      <rPr>
        <b/>
        <sz val="10"/>
        <color rgb="FF231F20"/>
        <rFont val="Times New Roman"/>
        <family val="1"/>
      </rPr>
      <t xml:space="preserve">PO 12: Life-long learning: </t>
    </r>
    <r>
      <rPr>
        <sz val="10"/>
        <color rgb="FF231F20"/>
        <rFont val="Times New Roman"/>
        <family val="1"/>
      </rPr>
      <t>Recognise the need for, and have the preparation and ability to engage in independent and life-long learning in the broadest context of technological change.</t>
    </r>
  </si>
  <si>
    <t>12.1    Demonstrate  an  ability  to identify gaps in knowledge and  a  strategy  to  close these gaps</t>
  </si>
  <si>
    <t>12.2    Demonstrate  an  ability  to identify changing trends in engineering knowledge and practice</t>
  </si>
  <si>
    <t>12.3    Demonstrate  an  ability  to identify and access sources for new information</t>
  </si>
  <si>
    <t>1.1.2   Apply  advanced  mathematical  techniques  to  model  and  solve  Elctronics engineering problems</t>
  </si>
  <si>
    <r>
      <rPr>
        <b/>
        <sz val="10"/>
        <color rgb="FF231F20"/>
        <rFont val="Times New Roman"/>
        <family val="1"/>
      </rPr>
      <t xml:space="preserve">PO  2:  Problem  analysis:  </t>
    </r>
    <r>
      <rPr>
        <sz val="10"/>
        <color rgb="FF231F20"/>
        <rFont val="Times New Roman"/>
        <family val="1"/>
      </rPr>
      <t>Identify,  formulate,  research  literature,  and  analyse  complex  engineering  problems  reaching substantiated conclusions using first principles of mathematics, natural sciences, and engineering sciences.</t>
    </r>
  </si>
  <si>
    <t>2.1.1   Articulate problem statements and identify objectives</t>
  </si>
  <si>
    <t>2.1.2   Identify engineering systems, variables, and parameters to solve the problems</t>
  </si>
  <si>
    <t>2.1.3   Identify the mathematical, engineering and other relevant knowledge that applies to a given problem</t>
  </si>
  <si>
    <t>2.2.1   Reframe complex problems into interconnected sub-problems</t>
  </si>
  <si>
    <t>2.2.2   Identify, assemble and evaluate information and resources.</t>
  </si>
  <si>
    <t>2.2.3   Identify existing processes/solution methods for solving the problem, including
forming justified approximations and assumptions</t>
  </si>
  <si>
    <t>2.2.4   Compare and contrast alternative solution processes to select the best process.</t>
  </si>
  <si>
    <t>2.3.1   Combine  scientific  principles  and  engineering  concepts  to  formulate  model/s (mathematical or otherwise) of a system or process that is appropriate in terms of applicability and required accuracy.</t>
  </si>
  <si>
    <t>2.4.2   Produce and validate results through skilful use of contemporary engineering tools and models</t>
  </si>
  <si>
    <t xml:space="preserve">2.4.3   Identify sources of error in the solution process, and limitations of the solution.
</t>
  </si>
  <si>
    <t>2.3.2   Identify assumptions (mathematical and physical) necessary to allow modeling of a system at the level of accuracy required.</t>
  </si>
  <si>
    <t>3.1.1   Recognize that need analysis is key to good problem definition</t>
  </si>
  <si>
    <t>3.1.2   Elicit and document, engineering requirements from stakeholders</t>
  </si>
  <si>
    <t>3.1.3   Synthesize engineering requirements from a review of the state-of-the-art</t>
  </si>
  <si>
    <t>3.1.5   Explore and synthesize engineering requirements considering health, safety risks, environmental, cultural and societal issues</t>
  </si>
  <si>
    <t>3.1.6   Determine design objectives, functional requirements and arrive at specifications</t>
  </si>
  <si>
    <t>3.2.1   Apply formal idea generation tools to develop multiple engineering design solutions</t>
  </si>
  <si>
    <t>3.2.2   Build models/prototypes to develop a diverse set of design solutions</t>
  </si>
  <si>
    <t>3.2.3   Identify suitable criteria for the evaluation of alternate design solutions</t>
  </si>
  <si>
    <t>3.3.1   Apply formal decision-making tools to select optimal engineering design solutions for further development</t>
  </si>
  <si>
    <t>3.3.2   Consult with domain experts and stakeholders to select candidate engineering design solution for further development</t>
  </si>
  <si>
    <t>3.4.2   Generate information through appropriate tests to improve or revise the design</t>
  </si>
  <si>
    <t xml:space="preserve">4.1.2   Examine the relevant methods, tools and techniques of experiment design, system calibration, data acquisition, analysis and presentation
</t>
  </si>
  <si>
    <t>4.1.4   Establish a relationship between measured data and underlying physical principles.</t>
  </si>
  <si>
    <t>4.2.2   Understand the importance of the statistical design of experiments and choose an appropriate experimental design plan based on the study objectives</t>
  </si>
  <si>
    <t xml:space="preserve">4.3.3   Represent data (in tabular and/or graphical forms) so as to facilitate analysis and explanation of the data, and drawing of conclusions
</t>
  </si>
  <si>
    <t>4.3.4   Synthesize information and knowledge about the problem from the raw data to reach appropriate conclusions</t>
  </si>
  <si>
    <t>5.1.2   Create/adapt/modify/extend tools and techniques to solve engineering problems</t>
  </si>
  <si>
    <t xml:space="preserve">5.2.1   Identify the strengths and limitations of tools for (i) acquiring information, (ii) modeling and simulating, (iii) monitoring system performance, and (iv) creating engineering designs.
</t>
  </si>
  <si>
    <t>5.2.2   Demonstrate proficiency in using discipline-specific tools</t>
  </si>
  <si>
    <t>5.3.2   Verify the credibility of results from tool use with reference to the accuracy and limitations, and the assumptions inherent in their use.</t>
  </si>
  <si>
    <t>7.1.2   Understand   the   relationship   between   the   technical,   socio-economic   and environmental dimensions of sustainability</t>
  </si>
  <si>
    <t>7.2.2   Apply principles of preventive engineering and sustainable development to an engineering activity or product relevant to the discipline</t>
  </si>
  <si>
    <t>9.1.2   Implement the norms of practice (e.g. rules, roles, charters, agendas, etc.) of effective team work, to accomplish a goal.</t>
  </si>
  <si>
    <t>9.2.4   Maintain composure in difficult situations</t>
  </si>
  <si>
    <t>8.2.2   Examine and apply moral &amp; ethical principles to known case studies</t>
  </si>
  <si>
    <t>10.1.1 Read, understand and interpret technical and non-technical information</t>
  </si>
  <si>
    <t>10.1.2 Produce   clear,   well-constructed,   and   well-supported   written   engineering documents</t>
  </si>
  <si>
    <t>10.1.3 Create flow in a document or presentation - a logical progression of ideas so that the main point is clear</t>
  </si>
  <si>
    <t>10.2.1 Listen to and comprehend information, instructions, and viewpoints of others</t>
  </si>
  <si>
    <t>10.2.2 Deliver effective oral presentations to technical and non-technical audiences</t>
  </si>
  <si>
    <t>10.3.1 Create engineering-standard figures, reports and drawings to complement writing
and presentations</t>
  </si>
  <si>
    <t>10.3.2 Use a variety of media effectively to convey a message in a document or a presentation</t>
  </si>
  <si>
    <t>Indicators</t>
  </si>
  <si>
    <t>11.1.1 Describe various economic and financial costs/benefits of an engineering activity</t>
  </si>
  <si>
    <t>11.1.2 Analyze different forms of financial statements to evaluate the financial status of an engineering project</t>
  </si>
  <si>
    <t>11.3.1 Identify the tasks required to complete an engineering activity, and the resources required to complete the tasks.</t>
  </si>
  <si>
    <t>11.3.2 Use  project  management  tools  to  schedule  an  engineering  project,  so  it  is completed on time and on budget.</t>
  </si>
  <si>
    <t>12.1.2 Identify deficiencies or gaps in knowledge and demonstrate an ability to source information to close this gap</t>
  </si>
  <si>
    <t>12.2.1 Identify  historic  points  of  technological  advance  in  engineering  that  required practitioners to seek education in order to stay current</t>
  </si>
  <si>
    <t>12.2.2 Recognize the need and be able to clearly explain why it is vitally important to keep current regarding new developments in your field</t>
  </si>
  <si>
    <t>12.3.1 Source  and  comprehend  technical  literature  and  other  credible  sources  of information</t>
  </si>
  <si>
    <t>12.3.2 Analyze  sourced  technical  and  popular  information  for  feasibility,  viability, sustainability, etc.</t>
  </si>
  <si>
    <t>6.1     Demonstrate    an    ability to    describe    engineering roles in a broader context, e.g.    pertaining    to    the environment, health, safety, legal and public welfare</t>
  </si>
  <si>
    <t>9.2     Demonstrate        effective individual                   and team             operations-- communication,   problem- solving,  conflict  resolution and leadership skills</t>
  </si>
  <si>
    <t>11.2.1 Analyze and select the most appropriate proposal based on economic and financial considerations.</t>
  </si>
  <si>
    <t>3.1.4   Extract engineering requirements from relevant engineering Codes and Standards such as IEEE,  BIS, and ISO.</t>
  </si>
  <si>
    <t>3.4.1   Refine a conceptual design into a detailed design within the existing constraints (of the resources)</t>
  </si>
  <si>
    <t>8.2.1   Identify tenets of the IEEE professional code of ethics</t>
  </si>
  <si>
    <r>
      <rPr>
        <b/>
        <sz val="10"/>
        <color rgb="FF231F20"/>
        <rFont val="Times New Roman"/>
        <family val="1"/>
      </rPr>
      <t xml:space="preserve">PSO 1: </t>
    </r>
    <r>
      <rPr>
        <sz val="10"/>
        <color rgb="FF231F20"/>
        <rFont val="Times New Roman"/>
        <family val="1"/>
      </rPr>
      <t>Students will be able to apply the fundamental and design knowledge in the areas of analog and digital circuits and systems for solving the real world engineering problems</t>
    </r>
  </si>
  <si>
    <r>
      <rPr>
        <b/>
        <sz val="10"/>
        <color rgb="FF231F20"/>
        <rFont val="Times New Roman"/>
        <family val="1"/>
      </rPr>
      <t xml:space="preserve">PSO 2: </t>
    </r>
    <r>
      <rPr>
        <sz val="10"/>
        <color rgb="FF231F20"/>
        <rFont val="Times New Roman"/>
        <family val="1"/>
      </rPr>
      <t>Students will be able to apply the fundamental knowledge for the analysis and development of communication based circuits and systems</t>
    </r>
  </si>
  <si>
    <t>1.1   Demonstrate   competence in analog circuits and systems</t>
  </si>
  <si>
    <t>1.2   Demonstrate   competence in digital circuits and systems</t>
  </si>
  <si>
    <t>No. of  PI</t>
  </si>
  <si>
    <t>No. of Mapped PI</t>
  </si>
  <si>
    <t>Mapped Indicators to COs</t>
  </si>
  <si>
    <t xml:space="preserve"> Map %</t>
  </si>
  <si>
    <t>Mapping  all COs with PO1</t>
  </si>
  <si>
    <t xml:space="preserve">Course Outcomes </t>
  </si>
  <si>
    <t>Mapping  all COs with PSO2</t>
  </si>
  <si>
    <t>Mapping  all COs with PSO1</t>
  </si>
  <si>
    <t>PI MAP %</t>
  </si>
  <si>
    <t>MAP LEVEL</t>
  </si>
  <si>
    <t xml:space="preserve">CONNECTING COs with POs and PSOs </t>
  </si>
  <si>
    <t>Mapping  all COs with PO2</t>
  </si>
  <si>
    <t>Mapping  all COs with PO3</t>
  </si>
  <si>
    <t>Mapping  all COs with PO4</t>
  </si>
  <si>
    <t>Mapping  all COs with PO5</t>
  </si>
  <si>
    <t>Mapping  all COs with PO6</t>
  </si>
  <si>
    <t>Mapping  all COs with PO7</t>
  </si>
  <si>
    <t>Mapping  all COs with PO8</t>
  </si>
  <si>
    <t>Mapping  all COs with PO9</t>
  </si>
  <si>
    <t>Mapping  all COs with PO10</t>
  </si>
  <si>
    <t>Mapping  all COs with PO11</t>
  </si>
  <si>
    <t>Mapping  all COs with PO12</t>
  </si>
  <si>
    <t>PSO1</t>
  </si>
  <si>
    <t>PSO2</t>
  </si>
  <si>
    <t>CODE</t>
  </si>
  <si>
    <t>Program Outcomes / Program Specific Outcomes - 
Competency and Performance Indicators</t>
  </si>
  <si>
    <t>UG - Electronics and Telecommunication Engg.</t>
  </si>
  <si>
    <t xml:space="preserve">Course Outcomes and Course Contents </t>
  </si>
  <si>
    <t>CO - PO / PSO MAPPING</t>
  </si>
  <si>
    <t>CO</t>
  </si>
  <si>
    <t>ASSESSMENT TOOLS</t>
  </si>
  <si>
    <t>Teach and Assess</t>
  </si>
  <si>
    <t xml:space="preserve"> 2.1 Demonstrate    an    ability to    apply fundamental knowledge of electronics to develop communication based circuits and systems</t>
  </si>
  <si>
    <t xml:space="preserve"> 2.2 Demonstrate  an ability to   design and analyse communication based circuits and systems</t>
  </si>
  <si>
    <t xml:space="preserve">5.1.1   Identify modern engineering tools such as computer-aided design(CAD/EDA), modeling and analysis; techniques and resources for engineering activities
</t>
  </si>
  <si>
    <t xml:space="preserve">PSO 2.1.2 Apply knowdege of electronics to solve communication circuits and system related problems </t>
  </si>
  <si>
    <t>PSO 2.2.1 Analyse communication circuits and systems</t>
  </si>
  <si>
    <t>PSO 2.2.2 Demostrate knowledge of electronics to design communication circuits and systems</t>
  </si>
  <si>
    <t>PSO 2.2.3 Apply concepts of communication circuits and systems to solve real life problems</t>
  </si>
  <si>
    <t>1.1.1   Apply mathematical techniques such as calculus, linear algebra, and statistics to solve problems</t>
  </si>
  <si>
    <t>Contents</t>
  </si>
  <si>
    <t>• Course projects</t>
  </si>
  <si>
    <t>• Open-ended experiments in laboratories</t>
  </si>
  <si>
    <t>• Project-based learning modules</t>
  </si>
  <si>
    <t>• MOOCs</t>
  </si>
  <si>
    <t>• Co-Curricular experiences</t>
  </si>
  <si>
    <t>• Mini / Minor projects</t>
  </si>
  <si>
    <t>• Final year projects</t>
  </si>
  <si>
    <t>• Internship experiences</t>
  </si>
  <si>
    <t>• E-portfolios of student works</t>
  </si>
  <si>
    <t>• Case Study</t>
  </si>
  <si>
    <t>Webinar</t>
  </si>
  <si>
    <t>Workshops</t>
  </si>
  <si>
    <t>Training Programs</t>
  </si>
  <si>
    <t>Related to Course</t>
  </si>
  <si>
    <t>Multi course or multi disciplinary, 3-6 months</t>
  </si>
  <si>
    <t>Achievements related to course</t>
  </si>
  <si>
    <t>CT1</t>
  </si>
  <si>
    <t>CT2</t>
  </si>
  <si>
    <t>A1</t>
  </si>
  <si>
    <t>A2</t>
  </si>
  <si>
    <t>CA</t>
  </si>
  <si>
    <t>LT</t>
  </si>
  <si>
    <t>ES</t>
  </si>
  <si>
    <t>EX.P</t>
  </si>
  <si>
    <t>Class Test 1</t>
  </si>
  <si>
    <t>Class Test 2</t>
  </si>
  <si>
    <t>Assignment 1</t>
  </si>
  <si>
    <t>Assignment 2</t>
  </si>
  <si>
    <t>Lab Test</t>
  </si>
  <si>
    <t>End Sem Exam</t>
  </si>
  <si>
    <t>External Practical</t>
  </si>
  <si>
    <t>Continous Assessment (Practical)</t>
  </si>
  <si>
    <t>Assessment Tool</t>
  </si>
  <si>
    <t>Teach and Assess Educational Experiences</t>
  </si>
  <si>
    <t>CO ASSESSMENT TOOLS AND EDUCATIONAL EXPERIENCES</t>
  </si>
  <si>
    <t>Sr. No.</t>
  </si>
  <si>
    <t>PSO 1.1.1 Identify various analog circuits and systems for application</t>
  </si>
  <si>
    <t>PSO 1.1.2 Analyse  analog circuits and systems for application</t>
  </si>
  <si>
    <t>After succesful completion of the course,  students will be able</t>
  </si>
  <si>
    <t xml:space="preserve">2.4.4   Extract desired understanding and conclusions consistent with objectives and limitations of the analysis
</t>
  </si>
  <si>
    <t>2.4.1   Apply engineering mathematics and computations to solve mathematical models</t>
  </si>
  <si>
    <t>4.2.1   Design and develop an experimental approach, specify appropriate equipment and procedures</t>
  </si>
  <si>
    <t>4.1.3   Apply appropriate instrumentation and/or software tools to make measurements of physical quantities</t>
  </si>
  <si>
    <t>4.1.1   Define a problem, its scope and importance for purposes of investigation</t>
  </si>
  <si>
    <t>4.3.1   Use appropriate procedures, tools and techniques to conduct experiments and collect data</t>
  </si>
  <si>
    <t>4.3.2   Analyze data for trends and correlations, stating possible errors and limitations</t>
  </si>
  <si>
    <t>5.3.1   Discuss  limitations and validate tools, techniques and resources</t>
  </si>
  <si>
    <t>6.2     Demonstrate an understanding of professional     engineering regulations,  legislation  and standards</t>
  </si>
  <si>
    <t>7.1.1   Identify risks/impacts in the life-cycle of an engineering product or activity</t>
  </si>
  <si>
    <t>7.2.1   Describe management techniques for sustainable development</t>
  </si>
  <si>
    <t>9.1.1   Recognize a variety of working and learning preferences; appreciate the value of diversity on a team</t>
  </si>
  <si>
    <t>9.2.1   Demonstrate effective communication, problem-solving, conflict resolution and leadership skills</t>
  </si>
  <si>
    <t>9.2.2   Treat other team members respectfully</t>
  </si>
  <si>
    <t>9.2.3   Listen to other members</t>
  </si>
  <si>
    <t>9.3.1   Present  results  as  a  team,  with  smooth  integration  of  contributions  from  all individual efforts</t>
  </si>
  <si>
    <t>12.1.1 Describe the rationale for the requirement for continuing professional development</t>
  </si>
  <si>
    <t>PSO 1.2.1 Identify various digital circuits and systems for application</t>
  </si>
  <si>
    <t>PSO 1.2.3 Design digital circuits and systems to solve  given problems</t>
  </si>
  <si>
    <t>PSO 1.1.3 Design analog circuits and systems to solve  given problems</t>
  </si>
  <si>
    <t>PSO 2.1.1 Identify and illustrate basic communication circuits and systems</t>
  </si>
  <si>
    <t>PSO 1.2.2 Analyse digital circuits and systems for application</t>
  </si>
  <si>
    <t>Understanding (L2)</t>
  </si>
  <si>
    <t>3U</t>
  </si>
  <si>
    <t>CT1, CT2, A1, CA, ES</t>
  </si>
  <si>
    <t>CT2, A1, CA, ES</t>
  </si>
  <si>
    <t>V. S. INGOLE</t>
  </si>
  <si>
    <t>Course based experiments, Open ended experiments</t>
  </si>
  <si>
    <t>A.N.DOLAS</t>
  </si>
  <si>
    <t>CN</t>
  </si>
  <si>
    <t>6ETC01</t>
  </si>
  <si>
    <t>VI</t>
  </si>
  <si>
    <t>Identify different types of network devices and their functions within a network and Distinguish between the layers of the OSI and TCP/IP model.</t>
  </si>
  <si>
    <t>Understand the basic functions of data logical link control and media access control and protocol used in this layers.</t>
  </si>
  <si>
    <t>Analyze, specify and design routing strategies for an IP based networking infrastructure</t>
  </si>
  <si>
    <t>Understand the concept of reliable and unreliable transfer protocol of data and how TCP and UDP implement
these concepts and Understand various Application layer Protocols.</t>
  </si>
  <si>
    <t>Data Communication Network: A brief history of Internet, Protocols and Standards,
Standard Organizations, Need for Protocol Architecture, OSI Reference Model,
Overview of TCP/IP architecture, Addresses in TCP/IP.
Types of Network: LAN, MAN, WAN.
Network connecting Devices: Hubs, Repeater, Bridges, Switches, Routers, Gateways.
Network Topology: Mesh, Bus, Tree, Ring, Star.</t>
  </si>
  <si>
    <t>Data Link Control Protocols: Need for Flow control, Stop and Wait Flow Control,
Sliding Window Flow Control, Stop and wait ARQ, Go-Back-N ARQ, Selective Repeat
ARQ, Transmission efficiency of ARQ protocols.</t>
  </si>
  <si>
    <t>Multiple Access Control Protocols: Random Access Techniques: ALOHA, Slotted
ALOHA, Contention Techniques: CSMA, CSMA/ CD (IEEE 802.3),
CSMA/CA.Controlled Access Techniques: Polling, Token Passing.Medium Access Control Protocols: Token Bus (IEEE 802.4), Token Ring (IEEE
802.5).</t>
  </si>
  <si>
    <t>Network layer: TCP IP Reference Model, IPv4-Classful and Classless Addressing,
Virtual circuit and Datagram networks, Router, Routing algorithms, Dijkstra’s Algorithm
(Problems expected), Bellman Ford Algorithm (Problems expected). Traffic Control:
Leaky bucket algorithm, Token bucket algorithm.</t>
  </si>
  <si>
    <t>Transport layer: Connectionless transport - UDP, Connection-oriented transport – TCP,
Remote Procedure Call. Congestion Control and Resource Allocation: Issues in
Resource Allocation, Queuing Disciplines, TCP congestion Control, Congestion
Avoidance Mechanisms and Quality of Service.</t>
  </si>
  <si>
    <t>Application Layer: Domain Name Space (DNS), TELNET, EMAIL, File Transfer
Protocol (FTP), WWW, HTTP, SNMP.</t>
  </si>
  <si>
    <t>Unit II</t>
  </si>
  <si>
    <t>Unit IV</t>
  </si>
  <si>
    <t>Unit V,Unit VI</t>
  </si>
  <si>
    <t>Unit I, Unit III</t>
  </si>
  <si>
    <t>2021-22</t>
  </si>
</sst>
</file>

<file path=xl/styles.xml><?xml version="1.0" encoding="utf-8"?>
<styleSheet xmlns="http://schemas.openxmlformats.org/spreadsheetml/2006/main">
  <fonts count="31">
    <font>
      <sz val="11"/>
      <color rgb="FF000000"/>
      <name val="Calibri"/>
    </font>
    <font>
      <b/>
      <sz val="10"/>
      <color theme="1"/>
      <name val="Arial"/>
      <family val="2"/>
    </font>
    <font>
      <sz val="11"/>
      <name val="Calibri"/>
      <family val="2"/>
    </font>
    <font>
      <sz val="10"/>
      <color theme="1"/>
      <name val="Bookman Old Style"/>
      <family val="1"/>
    </font>
    <font>
      <sz val="10"/>
      <color theme="1"/>
      <name val="Arial"/>
      <family val="2"/>
    </font>
    <font>
      <sz val="10"/>
      <color rgb="FF000000"/>
      <name val="Bookman Old Style"/>
      <family val="1"/>
    </font>
    <font>
      <b/>
      <sz val="11"/>
      <name val="Calibri"/>
      <family val="2"/>
    </font>
    <font>
      <sz val="10"/>
      <color theme="1"/>
      <name val="Bookman Old Style"/>
      <family val="1"/>
    </font>
    <font>
      <sz val="10"/>
      <color rgb="FF000000"/>
      <name val="Bookman Old Style"/>
      <family val="1"/>
    </font>
    <font>
      <b/>
      <sz val="10"/>
      <color theme="1"/>
      <name val="Arial"/>
      <family val="2"/>
    </font>
    <font>
      <b/>
      <sz val="12"/>
      <color theme="0"/>
      <name val="Arial Black"/>
      <family val="2"/>
    </font>
    <font>
      <b/>
      <sz val="12"/>
      <color theme="1"/>
      <name val="Arial"/>
      <family val="2"/>
    </font>
    <font>
      <b/>
      <sz val="11"/>
      <color theme="1"/>
      <name val="Calibri"/>
      <family val="2"/>
      <scheme val="minor"/>
    </font>
    <font>
      <sz val="12"/>
      <color theme="1"/>
      <name val="Times New Roman"/>
      <family val="1"/>
    </font>
    <font>
      <sz val="11"/>
      <color rgb="FF000000"/>
      <name val="Calibri"/>
      <family val="2"/>
    </font>
    <font>
      <sz val="11"/>
      <name val="Calibri"/>
      <family val="2"/>
    </font>
    <font>
      <sz val="11"/>
      <color rgb="FF000000"/>
      <name val="Calibri"/>
      <family val="2"/>
    </font>
    <font>
      <sz val="10"/>
      <color theme="1"/>
      <name val="Times New Roman"/>
      <family val="1"/>
    </font>
    <font>
      <sz val="11"/>
      <color rgb="FF000000"/>
      <name val="Times New Roman"/>
      <family val="1"/>
    </font>
    <font>
      <b/>
      <sz val="10"/>
      <color rgb="FF231F20"/>
      <name val="Times New Roman"/>
      <family val="1"/>
    </font>
    <font>
      <sz val="10"/>
      <color rgb="FF231F20"/>
      <name val="Times New Roman"/>
      <family val="1"/>
    </font>
    <font>
      <b/>
      <sz val="10"/>
      <name val="Times New Roman"/>
      <family val="1"/>
    </font>
    <font>
      <b/>
      <sz val="11"/>
      <color rgb="FF000000"/>
      <name val="Times New Roman"/>
      <family val="1"/>
    </font>
    <font>
      <b/>
      <sz val="10"/>
      <name val="Bookman Old Style"/>
      <family val="1"/>
    </font>
    <font>
      <b/>
      <sz val="10"/>
      <color rgb="FF000000"/>
      <name val="Bookman Old Style"/>
      <family val="1"/>
    </font>
    <font>
      <sz val="10"/>
      <color theme="1"/>
      <name val="Arial"/>
      <family val="2"/>
    </font>
    <font>
      <b/>
      <sz val="10"/>
      <color rgb="FF000000"/>
      <name val="Arial"/>
      <family val="2"/>
    </font>
    <font>
      <sz val="11"/>
      <name val="Arial"/>
      <family val="2"/>
    </font>
    <font>
      <sz val="10"/>
      <color rgb="FF000000"/>
      <name val="Arial"/>
      <family val="2"/>
    </font>
    <font>
      <b/>
      <sz val="11"/>
      <color rgb="FF000000"/>
      <name val="Arial"/>
      <family val="2"/>
    </font>
    <font>
      <i/>
      <sz val="10"/>
      <color rgb="FF000000"/>
      <name val="Arial"/>
      <family val="2"/>
    </font>
  </fonts>
  <fills count="17">
    <fill>
      <patternFill patternType="none"/>
    </fill>
    <fill>
      <patternFill patternType="gray125"/>
    </fill>
    <fill>
      <patternFill patternType="solid">
        <fgColor rgb="FFFFFFFF"/>
        <bgColor rgb="FFFFFFFF"/>
      </patternFill>
    </fill>
    <fill>
      <patternFill patternType="solid">
        <fgColor theme="0" tint="-0.499984740745262"/>
        <bgColor indexed="64"/>
      </patternFill>
    </fill>
    <fill>
      <patternFill patternType="solid">
        <fgColor theme="0" tint="-0.499984740745262"/>
        <bgColor rgb="FFD8D8D8"/>
      </patternFill>
    </fill>
    <fill>
      <patternFill patternType="solid">
        <fgColor rgb="FFF68B1E"/>
      </patternFill>
    </fill>
    <fill>
      <patternFill patternType="solid">
        <fgColor rgb="FFFAAA5F"/>
      </patternFill>
    </fill>
    <fill>
      <patternFill patternType="solid">
        <fgColor rgb="FFFED8B3"/>
      </patternFill>
    </fill>
    <fill>
      <patternFill patternType="solid">
        <fgColor rgb="FFFCC188"/>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indexed="64"/>
      </left>
      <right/>
      <top style="medium">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322">
    <xf numFmtId="0" fontId="0" fillId="0" borderId="0" xfId="0" applyFont="1" applyAlignment="1"/>
    <xf numFmtId="0" fontId="4" fillId="0" borderId="0" xfId="0" applyFont="1"/>
    <xf numFmtId="0" fontId="0" fillId="0" borderId="0" xfId="0" applyFont="1"/>
    <xf numFmtId="0" fontId="0" fillId="0" borderId="0" xfId="0" applyFont="1" applyAlignment="1"/>
    <xf numFmtId="0" fontId="13" fillId="0" borderId="1" xfId="0" applyFont="1" applyBorder="1" applyAlignment="1">
      <alignment horizontal="center" vertical="center" wrapText="1"/>
    </xf>
    <xf numFmtId="1" fontId="15"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0" fillId="0" borderId="0" xfId="0" applyFont="1" applyAlignment="1"/>
    <xf numFmtId="0" fontId="18" fillId="0" borderId="0" xfId="0" applyFont="1" applyAlignment="1">
      <alignment vertical="center"/>
    </xf>
    <xf numFmtId="1" fontId="13" fillId="12" borderId="16" xfId="0" applyNumberFormat="1" applyFont="1" applyFill="1" applyBorder="1" applyAlignment="1">
      <alignment horizontal="center" vertical="center" wrapText="1"/>
    </xf>
    <xf numFmtId="1" fontId="13" fillId="12" borderId="17" xfId="0" applyNumberFormat="1" applyFont="1" applyFill="1" applyBorder="1" applyAlignment="1">
      <alignment horizontal="center" vertical="center" wrapText="1"/>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3" fillId="0" borderId="22" xfId="0" applyFont="1" applyBorder="1" applyAlignment="1">
      <alignment horizontal="center" vertical="center" wrapText="1"/>
    </xf>
    <xf numFmtId="9" fontId="13" fillId="11" borderId="29" xfId="0" applyNumberFormat="1" applyFont="1" applyFill="1" applyBorder="1" applyAlignment="1">
      <alignment horizontal="center" vertical="center" wrapText="1"/>
    </xf>
    <xf numFmtId="9" fontId="13" fillId="11" borderId="30" xfId="0" applyNumberFormat="1" applyFont="1" applyFill="1" applyBorder="1" applyAlignment="1">
      <alignment horizontal="center" vertical="center" wrapText="1"/>
    </xf>
    <xf numFmtId="0" fontId="18" fillId="0" borderId="0" xfId="0" applyFont="1" applyFill="1" applyAlignment="1">
      <alignment vertical="center"/>
    </xf>
    <xf numFmtId="0" fontId="19" fillId="8" borderId="1" xfId="0" applyFont="1" applyFill="1" applyBorder="1" applyAlignment="1">
      <alignment horizontal="center" vertical="center" wrapText="1"/>
    </xf>
    <xf numFmtId="0" fontId="23" fillId="9" borderId="45" xfId="0" applyFont="1" applyFill="1" applyBorder="1" applyAlignment="1">
      <alignment horizontal="center" vertical="center"/>
    </xf>
    <xf numFmtId="0" fontId="23" fillId="9" borderId="46" xfId="0" applyFont="1" applyFill="1" applyBorder="1" applyAlignment="1">
      <alignment horizontal="center" vertical="center"/>
    </xf>
    <xf numFmtId="0" fontId="23" fillId="9" borderId="47" xfId="0" applyFont="1" applyFill="1" applyBorder="1" applyAlignment="1">
      <alignment horizontal="center" vertical="center"/>
    </xf>
    <xf numFmtId="0" fontId="23" fillId="9" borderId="48"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Border="1" applyAlignment="1">
      <alignment horizontal="center" vertical="center" wrapText="1"/>
    </xf>
    <xf numFmtId="0" fontId="4" fillId="3" borderId="49" xfId="0" applyFont="1" applyFill="1" applyBorder="1" applyAlignment="1"/>
    <xf numFmtId="0" fontId="2" fillId="3" borderId="26" xfId="0" applyFont="1" applyFill="1" applyBorder="1" applyAlignment="1"/>
    <xf numFmtId="0" fontId="12"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30" xfId="0" applyFont="1" applyBorder="1" applyAlignment="1">
      <alignment horizontal="center" vertical="center"/>
    </xf>
    <xf numFmtId="0" fontId="9" fillId="0" borderId="18" xfId="0" applyFont="1" applyBorder="1" applyAlignment="1">
      <alignment vertical="center"/>
    </xf>
    <xf numFmtId="9" fontId="14" fillId="0" borderId="21" xfId="1" applyFont="1" applyBorder="1" applyAlignment="1">
      <alignment horizontal="center" vertical="center"/>
    </xf>
    <xf numFmtId="9" fontId="14" fillId="0" borderId="37" xfId="1" applyFont="1" applyBorder="1" applyAlignment="1">
      <alignment horizontal="center" vertical="center"/>
    </xf>
    <xf numFmtId="0" fontId="28" fillId="0" borderId="0" xfId="0" applyFont="1"/>
    <xf numFmtId="9" fontId="14" fillId="0" borderId="0" xfId="1" applyFont="1" applyBorder="1" applyAlignment="1">
      <alignment horizontal="center" vertical="center"/>
    </xf>
    <xf numFmtId="0" fontId="14" fillId="0" borderId="0" xfId="0" applyFont="1" applyBorder="1" applyAlignment="1">
      <alignment horizontal="center" vertical="center"/>
    </xf>
    <xf numFmtId="0" fontId="9" fillId="0" borderId="49" xfId="0" applyFont="1" applyBorder="1" applyAlignment="1">
      <alignment vertical="center"/>
    </xf>
    <xf numFmtId="0" fontId="12" fillId="0" borderId="31" xfId="0" applyFont="1" applyBorder="1" applyAlignment="1">
      <alignment horizontal="center" vertical="center"/>
    </xf>
    <xf numFmtId="0" fontId="18" fillId="0" borderId="42" xfId="0" applyFont="1" applyBorder="1" applyAlignment="1">
      <alignment vertical="center"/>
    </xf>
    <xf numFmtId="9" fontId="14" fillId="0" borderId="25" xfId="1" applyFont="1" applyBorder="1" applyAlignment="1">
      <alignment horizontal="center" vertical="center"/>
    </xf>
    <xf numFmtId="0" fontId="18" fillId="0" borderId="24" xfId="0" applyFont="1" applyBorder="1" applyAlignment="1">
      <alignment vertical="center"/>
    </xf>
    <xf numFmtId="9" fontId="14" fillId="0" borderId="26" xfId="1" applyFont="1" applyBorder="1" applyAlignment="1">
      <alignment horizontal="center" vertical="center"/>
    </xf>
    <xf numFmtId="0" fontId="14" fillId="0" borderId="4" xfId="0" applyFont="1" applyBorder="1" applyAlignment="1">
      <alignment horizontal="center" vertical="center"/>
    </xf>
    <xf numFmtId="0" fontId="18" fillId="0" borderId="34" xfId="0" applyFont="1" applyBorder="1" applyAlignment="1">
      <alignment vertical="center"/>
    </xf>
    <xf numFmtId="1" fontId="0" fillId="0" borderId="22" xfId="0" applyNumberFormat="1" applyFont="1" applyBorder="1" applyAlignment="1">
      <alignment horizontal="center" vertical="center"/>
    </xf>
    <xf numFmtId="1" fontId="15" fillId="0" borderId="14" xfId="0" applyNumberFormat="1" applyFont="1" applyBorder="1" applyAlignment="1">
      <alignment horizontal="center" vertical="center"/>
    </xf>
    <xf numFmtId="1" fontId="0" fillId="0" borderId="14" xfId="0" applyNumberFormat="1" applyFont="1" applyBorder="1" applyAlignment="1">
      <alignment horizontal="center" vertical="center"/>
    </xf>
    <xf numFmtId="1" fontId="0" fillId="0" borderId="44" xfId="0" applyNumberFormat="1" applyFont="1" applyBorder="1" applyAlignment="1">
      <alignment horizontal="center" vertical="center"/>
    </xf>
    <xf numFmtId="1" fontId="15" fillId="0" borderId="12" xfId="0" applyNumberFormat="1" applyFont="1" applyBorder="1" applyAlignment="1">
      <alignment horizontal="center" vertical="center"/>
    </xf>
    <xf numFmtId="1" fontId="15" fillId="0" borderId="3" xfId="0" applyNumberFormat="1"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14" borderId="15" xfId="0" applyFont="1" applyFill="1" applyBorder="1" applyAlignment="1">
      <alignment horizontal="center" vertical="center"/>
    </xf>
    <xf numFmtId="0" fontId="12" fillId="14" borderId="16" xfId="0" applyFont="1" applyFill="1" applyBorder="1" applyAlignment="1">
      <alignment horizontal="center" vertical="center"/>
    </xf>
    <xf numFmtId="0" fontId="12" fillId="14" borderId="17" xfId="0" applyFont="1" applyFill="1" applyBorder="1" applyAlignment="1">
      <alignment horizontal="center" vertical="center"/>
    </xf>
    <xf numFmtId="0" fontId="12" fillId="15" borderId="55" xfId="0" applyFont="1" applyFill="1" applyBorder="1" applyAlignment="1">
      <alignment horizontal="center" vertical="center"/>
    </xf>
    <xf numFmtId="0" fontId="6" fillId="15" borderId="52" xfId="0" applyFont="1" applyFill="1" applyBorder="1" applyAlignment="1">
      <alignment horizontal="center" vertical="center"/>
    </xf>
    <xf numFmtId="0" fontId="6" fillId="15" borderId="29" xfId="0" applyFont="1" applyFill="1" applyBorder="1" applyAlignment="1">
      <alignment horizontal="center" vertical="center"/>
    </xf>
    <xf numFmtId="0" fontId="6" fillId="15" borderId="30" xfId="0" applyFont="1" applyFill="1" applyBorder="1" applyAlignment="1">
      <alignment horizontal="center" vertical="center"/>
    </xf>
    <xf numFmtId="0" fontId="18" fillId="0" borderId="0" xfId="0" applyNumberFormat="1" applyFont="1" applyBorder="1" applyAlignment="1">
      <alignment horizontal="center" vertical="center"/>
    </xf>
    <xf numFmtId="0" fontId="26" fillId="0" borderId="0" xfId="0" applyFont="1" applyBorder="1" applyAlignment="1">
      <alignment horizontal="center" vertical="center"/>
    </xf>
    <xf numFmtId="0" fontId="27" fillId="13" borderId="0" xfId="0" applyFont="1" applyFill="1" applyBorder="1" applyAlignment="1">
      <alignment horizontal="center" vertical="center" wrapText="1"/>
    </xf>
    <xf numFmtId="0" fontId="28" fillId="0" borderId="1" xfId="0" applyFont="1" applyBorder="1" applyAlignment="1">
      <alignment horizontal="center" vertical="center" wrapText="1"/>
    </xf>
    <xf numFmtId="0" fontId="4" fillId="0" borderId="0" xfId="0" applyFont="1" applyBorder="1"/>
    <xf numFmtId="0" fontId="0" fillId="0" borderId="0" xfId="0" applyFont="1" applyBorder="1" applyAlignment="1"/>
    <xf numFmtId="0" fontId="0" fillId="0" borderId="0" xfId="0" applyFont="1" applyBorder="1"/>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44" xfId="0" applyFont="1" applyBorder="1" applyAlignment="1" applyProtection="1">
      <alignment vertical="center"/>
      <protection locked="0"/>
    </xf>
    <xf numFmtId="0" fontId="18" fillId="0" borderId="22"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1" xfId="0" applyFont="1" applyBorder="1" applyAlignment="1">
      <alignment vertical="center"/>
    </xf>
    <xf numFmtId="0" fontId="17" fillId="9" borderId="56" xfId="0" applyFont="1" applyFill="1" applyBorder="1" applyAlignment="1">
      <alignment horizontal="left" vertical="center" wrapText="1"/>
    </xf>
    <xf numFmtId="0" fontId="17" fillId="9" borderId="57" xfId="0" applyFont="1" applyFill="1" applyBorder="1" applyAlignment="1">
      <alignment horizontal="left" vertical="center" wrapText="1"/>
    </xf>
    <xf numFmtId="0" fontId="22" fillId="9" borderId="15"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7" xfId="0" applyFont="1" applyFill="1" applyBorder="1" applyAlignment="1">
      <alignment horizontal="center" vertical="center"/>
    </xf>
    <xf numFmtId="0" fontId="18" fillId="0" borderId="22" xfId="0" applyFont="1" applyBorder="1" applyAlignment="1">
      <alignment vertical="center"/>
    </xf>
    <xf numFmtId="0" fontId="5" fillId="0" borderId="21" xfId="0" applyFont="1" applyBorder="1" applyAlignment="1">
      <alignment horizontal="center" vertical="center"/>
    </xf>
    <xf numFmtId="0" fontId="5" fillId="0" borderId="37" xfId="0" applyFont="1" applyBorder="1" applyAlignment="1">
      <alignment horizontal="center" vertical="center"/>
    </xf>
    <xf numFmtId="0" fontId="5" fillId="0" borderId="29" xfId="0" applyFont="1" applyBorder="1" applyAlignment="1">
      <alignment horizontal="center" vertical="center"/>
    </xf>
    <xf numFmtId="0" fontId="5" fillId="0" borderId="43" xfId="0" applyFont="1" applyBorder="1" applyAlignment="1">
      <alignment horizontal="center" vertical="center"/>
    </xf>
    <xf numFmtId="0" fontId="28" fillId="0" borderId="14" xfId="0" applyFont="1" applyBorder="1" applyAlignment="1">
      <alignment horizontal="center" vertical="center" wrapText="1"/>
    </xf>
    <xf numFmtId="0" fontId="29" fillId="0" borderId="16" xfId="0" applyFont="1" applyBorder="1" applyAlignment="1">
      <alignment horizontal="center" vertical="center" wrapText="1"/>
    </xf>
    <xf numFmtId="0" fontId="28" fillId="0" borderId="1" xfId="0" applyFont="1" applyBorder="1" applyAlignment="1">
      <alignment horizontal="center" vertical="center"/>
    </xf>
    <xf numFmtId="0" fontId="29" fillId="0" borderId="15" xfId="0" applyFont="1" applyBorder="1" applyAlignment="1">
      <alignment horizontal="center" vertical="center" wrapText="1"/>
    </xf>
    <xf numFmtId="0" fontId="18" fillId="0" borderId="1" xfId="0" applyFont="1" applyBorder="1" applyAlignment="1" applyProtection="1">
      <alignment horizontal="center" vertical="center"/>
      <protection locked="0"/>
    </xf>
    <xf numFmtId="0" fontId="18" fillId="0" borderId="18" xfId="0" applyFont="1" applyBorder="1" applyAlignment="1">
      <alignment horizontal="center" vertical="center"/>
    </xf>
    <xf numFmtId="0" fontId="18" fillId="0" borderId="21" xfId="0" applyFont="1" applyBorder="1" applyAlignment="1">
      <alignment horizontal="center" vertical="center"/>
    </xf>
    <xf numFmtId="0" fontId="18" fillId="0" borderId="37" xfId="0" applyFont="1" applyBorder="1" applyAlignment="1">
      <alignment horizontal="center" vertical="center"/>
    </xf>
    <xf numFmtId="0" fontId="23" fillId="9" borderId="64" xfId="0" applyFont="1" applyFill="1" applyBorder="1" applyAlignment="1">
      <alignment horizontal="center" vertical="center"/>
    </xf>
    <xf numFmtId="0" fontId="23" fillId="9" borderId="65" xfId="0" applyFont="1" applyFill="1" applyBorder="1" applyAlignment="1">
      <alignment horizontal="center" vertical="center"/>
    </xf>
    <xf numFmtId="0" fontId="26" fillId="16" borderId="1" xfId="0" applyFont="1" applyFill="1" applyBorder="1" applyAlignment="1">
      <alignment horizontal="center" vertical="center"/>
    </xf>
    <xf numFmtId="0" fontId="18" fillId="0" borderId="1"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0" fillId="4" borderId="49"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26" xfId="0" applyFont="1" applyFill="1" applyBorder="1" applyAlignment="1" applyProtection="1">
      <alignment horizontal="center" vertical="center" wrapText="1"/>
      <protection locked="0"/>
    </xf>
    <xf numFmtId="0" fontId="10" fillId="4" borderId="34" xfId="0" applyFont="1" applyFill="1" applyBorder="1" applyAlignment="1" applyProtection="1">
      <alignment horizontal="center" vertical="center" wrapText="1"/>
      <protection locked="0"/>
    </xf>
    <xf numFmtId="0" fontId="2" fillId="3" borderId="31" xfId="0" applyFont="1" applyFill="1" applyBorder="1" applyAlignment="1">
      <alignment horizontal="center"/>
    </xf>
    <xf numFmtId="0" fontId="2" fillId="3" borderId="4" xfId="0" applyFont="1" applyFill="1" applyBorder="1" applyAlignment="1">
      <alignment horizontal="center"/>
    </xf>
    <xf numFmtId="0" fontId="10" fillId="4" borderId="31"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30" fillId="16" borderId="2" xfId="0" applyFont="1" applyFill="1" applyBorder="1" applyAlignment="1">
      <alignment horizontal="left" vertical="center"/>
    </xf>
    <xf numFmtId="0" fontId="30" fillId="16" borderId="5" xfId="0" applyFont="1" applyFill="1" applyBorder="1" applyAlignment="1">
      <alignment horizontal="left" vertical="center"/>
    </xf>
    <xf numFmtId="0" fontId="30" fillId="16" borderId="3" xfId="0" applyFont="1" applyFill="1" applyBorder="1" applyAlignment="1">
      <alignment horizontal="left" vertical="center"/>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26" fillId="16" borderId="1" xfId="0" applyFont="1" applyFill="1" applyBorder="1" applyAlignment="1">
      <alignment horizontal="center" vertical="center"/>
    </xf>
    <xf numFmtId="0" fontId="28" fillId="0" borderId="2" xfId="0" applyFont="1" applyBorder="1" applyAlignment="1" applyProtection="1">
      <alignment horizontal="center"/>
      <protection locked="0"/>
    </xf>
    <xf numFmtId="0" fontId="28" fillId="0" borderId="5" xfId="0" applyFont="1" applyBorder="1" applyAlignment="1" applyProtection="1">
      <alignment horizontal="center"/>
      <protection locked="0"/>
    </xf>
    <xf numFmtId="0" fontId="28" fillId="0" borderId="3" xfId="0" applyFont="1" applyBorder="1" applyAlignment="1" applyProtection="1">
      <alignment horizontal="center"/>
      <protection locked="0"/>
    </xf>
    <xf numFmtId="0" fontId="24" fillId="0" borderId="0" xfId="0" applyFont="1" applyBorder="1" applyAlignment="1">
      <alignment horizontal="center" vertical="center"/>
    </xf>
    <xf numFmtId="0" fontId="25" fillId="0" borderId="0" xfId="0" applyFont="1" applyBorder="1" applyAlignment="1">
      <alignment horizontal="center" vertical="center" wrapText="1"/>
    </xf>
    <xf numFmtId="0" fontId="15" fillId="0" borderId="0" xfId="0" applyFont="1" applyBorder="1"/>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8"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26" fillId="0" borderId="37" xfId="0" applyFont="1" applyBorder="1" applyAlignment="1">
      <alignment horizontal="center" vertical="center"/>
    </xf>
    <xf numFmtId="0" fontId="26" fillId="0" borderId="29" xfId="0" applyFont="1" applyBorder="1" applyAlignment="1">
      <alignment horizontal="center" vertical="center"/>
    </xf>
    <xf numFmtId="0" fontId="18" fillId="0" borderId="29"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9" fillId="0" borderId="37" xfId="0" applyFont="1" applyBorder="1" applyAlignment="1">
      <alignment horizontal="center" vertical="center" wrapText="1"/>
    </xf>
    <xf numFmtId="0" fontId="9" fillId="0" borderId="29" xfId="0" applyFont="1" applyBorder="1" applyAlignment="1">
      <alignment horizontal="center" vertical="center" wrapText="1"/>
    </xf>
    <xf numFmtId="0" fontId="26" fillId="16" borderId="63"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8" xfId="0" applyFont="1" applyFill="1" applyBorder="1" applyAlignment="1">
      <alignment horizontal="center" vertical="center"/>
    </xf>
    <xf numFmtId="0" fontId="26" fillId="16" borderId="9" xfId="0" applyFont="1" applyFill="1" applyBorder="1" applyAlignment="1">
      <alignment horizontal="center" vertical="center"/>
    </xf>
    <xf numFmtId="0" fontId="26" fillId="16" borderId="10"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12" xfId="0" applyFont="1" applyFill="1" applyBorder="1" applyAlignment="1">
      <alignment horizontal="center" vertical="center"/>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9" xfId="0" applyFont="1" applyBorder="1" applyAlignment="1">
      <alignment horizontal="center" vertical="center" wrapText="1"/>
    </xf>
    <xf numFmtId="0" fontId="5" fillId="2" borderId="19"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26" fillId="0" borderId="12" xfId="0" applyFont="1" applyBorder="1" applyAlignment="1" applyProtection="1">
      <alignment horizontal="center" vertical="center"/>
    </xf>
    <xf numFmtId="0" fontId="26" fillId="0" borderId="14" xfId="0" applyFont="1" applyBorder="1" applyAlignment="1" applyProtection="1">
      <alignment horizontal="center" vertical="center"/>
    </xf>
    <xf numFmtId="0" fontId="26" fillId="0" borderId="52" xfId="0" applyFont="1" applyBorder="1" applyAlignment="1" applyProtection="1">
      <alignment horizontal="center" vertical="center"/>
    </xf>
    <xf numFmtId="0" fontId="26" fillId="0" borderId="29" xfId="0" applyFont="1" applyBorder="1" applyAlignment="1" applyProtection="1">
      <alignment horizontal="center" vertical="center"/>
    </xf>
    <xf numFmtId="0" fontId="27" fillId="13" borderId="11" xfId="0" applyFont="1" applyFill="1" applyBorder="1" applyAlignment="1" applyProtection="1">
      <alignment horizontal="center" vertical="center" wrapText="1"/>
      <protection locked="0"/>
    </xf>
    <xf numFmtId="0" fontId="27" fillId="13" borderId="50"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9" fillId="0" borderId="49"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34"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8" fillId="0" borderId="19"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20" fillId="12" borderId="15"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7" borderId="8"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20" fillId="7" borderId="7" xfId="0" applyFont="1" applyFill="1" applyBorder="1" applyAlignment="1">
      <alignment horizontal="left" vertical="center" wrapText="1"/>
    </xf>
    <xf numFmtId="0" fontId="20" fillId="7" borderId="0" xfId="0" applyFont="1" applyFill="1" applyBorder="1" applyAlignment="1">
      <alignment horizontal="left" vertical="center" wrapText="1"/>
    </xf>
    <xf numFmtId="0" fontId="20" fillId="7" borderId="13" xfId="0" applyFont="1" applyFill="1" applyBorder="1" applyAlignment="1">
      <alignment horizontal="left" vertical="center" wrapText="1"/>
    </xf>
    <xf numFmtId="0" fontId="20" fillId="7" borderId="11" xfId="0" applyFont="1" applyFill="1" applyBorder="1" applyAlignment="1">
      <alignment horizontal="left" vertical="center" wrapText="1"/>
    </xf>
    <xf numFmtId="0" fontId="20" fillId="7" borderId="6" xfId="0" applyFont="1" applyFill="1" applyBorder="1" applyAlignment="1">
      <alignment horizontal="left" vertical="center" wrapText="1"/>
    </xf>
    <xf numFmtId="0" fontId="20" fillId="7" borderId="12" xfId="0" applyFont="1" applyFill="1" applyBorder="1" applyAlignment="1">
      <alignment horizontal="left" vertical="center" wrapText="1"/>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20" fillId="0" borderId="31" xfId="0" applyFont="1" applyFill="1" applyBorder="1" applyAlignment="1">
      <alignment horizontal="center" vertical="center" wrapText="1"/>
    </xf>
    <xf numFmtId="0" fontId="18" fillId="0" borderId="41" xfId="0" applyFont="1" applyBorder="1" applyAlignment="1">
      <alignment horizontal="center" vertical="center"/>
    </xf>
    <xf numFmtId="0" fontId="18" fillId="0" borderId="31" xfId="0" applyFont="1" applyBorder="1" applyAlignment="1">
      <alignment horizontal="center" vertical="center"/>
    </xf>
    <xf numFmtId="0" fontId="18" fillId="0" borderId="42" xfId="0" applyFont="1" applyBorder="1" applyAlignment="1">
      <alignment horizontal="center" vertical="center"/>
    </xf>
    <xf numFmtId="0" fontId="20" fillId="7" borderId="23"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27" xfId="0" applyFont="1" applyFill="1" applyBorder="1" applyAlignment="1">
      <alignment horizontal="center" vertical="center" wrapText="1"/>
    </xf>
    <xf numFmtId="0" fontId="20" fillId="8" borderId="8" xfId="0" applyFont="1" applyFill="1" applyBorder="1" applyAlignment="1">
      <alignment horizontal="left" vertical="center" wrapText="1"/>
    </xf>
    <xf numFmtId="0" fontId="20" fillId="8" borderId="9"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18" fillId="0" borderId="66"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20" fillId="7" borderId="1" xfId="0" applyFont="1" applyFill="1" applyBorder="1" applyAlignment="1">
      <alignment horizontal="left" vertical="center" wrapText="1"/>
    </xf>
    <xf numFmtId="0" fontId="20" fillId="7" borderId="1" xfId="0" applyFont="1" applyFill="1" applyBorder="1" applyAlignment="1">
      <alignment horizontal="center" vertical="center" wrapText="1"/>
    </xf>
    <xf numFmtId="0" fontId="20" fillId="8" borderId="1" xfId="0" applyFont="1" applyFill="1" applyBorder="1" applyAlignment="1">
      <alignment vertical="center" wrapText="1"/>
    </xf>
    <xf numFmtId="0" fontId="21" fillId="6"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22" fillId="10" borderId="18" xfId="0" applyFont="1" applyFill="1" applyBorder="1" applyAlignment="1">
      <alignment horizontal="center" vertical="center" wrapText="1"/>
    </xf>
    <xf numFmtId="0" fontId="22" fillId="10" borderId="19" xfId="0" applyFont="1" applyFill="1" applyBorder="1" applyAlignment="1">
      <alignment horizontal="center" vertical="center"/>
    </xf>
    <xf numFmtId="0" fontId="22" fillId="10" borderId="35" xfId="0" applyFont="1" applyFill="1" applyBorder="1" applyAlignment="1">
      <alignment horizontal="center" vertical="center"/>
    </xf>
    <xf numFmtId="0" fontId="22" fillId="10" borderId="21" xfId="0" applyFont="1" applyFill="1" applyBorder="1" applyAlignment="1">
      <alignment horizontal="center" vertical="center"/>
    </xf>
    <xf numFmtId="0" fontId="22" fillId="10" borderId="1"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37" xfId="0" applyFont="1" applyFill="1" applyBorder="1" applyAlignment="1">
      <alignment horizontal="center" vertical="center"/>
    </xf>
    <xf numFmtId="0" fontId="22" fillId="10" borderId="29" xfId="0" applyFont="1" applyFill="1" applyBorder="1" applyAlignment="1">
      <alignment horizontal="center" vertical="center"/>
    </xf>
    <xf numFmtId="0" fontId="22" fillId="10" borderId="50" xfId="0" applyFont="1" applyFill="1" applyBorder="1" applyAlignment="1">
      <alignment horizontal="center" vertical="center"/>
    </xf>
    <xf numFmtId="0" fontId="22" fillId="9" borderId="49" xfId="0" applyFont="1" applyFill="1" applyBorder="1" applyAlignment="1">
      <alignment horizontal="center" vertical="center"/>
    </xf>
    <xf numFmtId="0" fontId="22" fillId="9" borderId="31" xfId="0" applyFont="1" applyFill="1" applyBorder="1" applyAlignment="1">
      <alignment horizontal="center" vertical="center"/>
    </xf>
    <xf numFmtId="0" fontId="22" fillId="9" borderId="42" xfId="0" applyFont="1" applyFill="1" applyBorder="1" applyAlignment="1">
      <alignment horizontal="center" vertical="center"/>
    </xf>
    <xf numFmtId="0" fontId="18" fillId="5" borderId="1" xfId="0" applyFont="1" applyFill="1" applyBorder="1" applyAlignment="1">
      <alignment horizontal="left" vertical="center" wrapText="1"/>
    </xf>
    <xf numFmtId="0" fontId="18" fillId="0" borderId="28" xfId="0" applyFont="1" applyBorder="1" applyAlignment="1">
      <alignment horizontal="center" vertical="center"/>
    </xf>
    <xf numFmtId="0" fontId="18" fillId="0" borderId="4" xfId="0" applyFont="1" applyBorder="1" applyAlignment="1">
      <alignment horizontal="center" vertical="center"/>
    </xf>
    <xf numFmtId="0" fontId="18" fillId="0" borderId="34" xfId="0" applyFont="1" applyBorder="1" applyAlignment="1">
      <alignment horizontal="center" vertical="center"/>
    </xf>
    <xf numFmtId="0" fontId="20" fillId="8" borderId="1" xfId="0" applyFont="1" applyFill="1" applyBorder="1" applyAlignment="1" applyProtection="1">
      <alignment horizontal="left" vertical="center" wrapText="1"/>
    </xf>
    <xf numFmtId="0" fontId="18" fillId="8" borderId="1" xfId="0" applyFont="1" applyFill="1" applyBorder="1" applyAlignment="1" applyProtection="1">
      <alignment horizontal="left" vertical="center" wrapText="1"/>
    </xf>
    <xf numFmtId="0" fontId="20"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0" fillId="7" borderId="21" xfId="0" applyFont="1" applyFill="1" applyBorder="1" applyAlignment="1">
      <alignment horizontal="left" vertical="center" wrapText="1"/>
    </xf>
    <xf numFmtId="0" fontId="20"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18" fillId="8" borderId="1" xfId="0" applyFont="1" applyFill="1" applyBorder="1" applyAlignment="1">
      <alignment horizontal="left" vertical="center" wrapText="1"/>
    </xf>
    <xf numFmtId="0" fontId="19" fillId="6" borderId="1" xfId="0" applyFont="1" applyFill="1" applyBorder="1" applyAlignment="1">
      <alignment horizontal="center" vertical="center" wrapText="1"/>
    </xf>
    <xf numFmtId="0" fontId="18" fillId="0" borderId="1" xfId="0" applyFont="1" applyBorder="1" applyAlignment="1">
      <alignment horizontal="left" vertical="center"/>
    </xf>
    <xf numFmtId="0" fontId="18" fillId="0" borderId="1" xfId="0" applyFont="1" applyBorder="1" applyAlignment="1">
      <alignment vertical="center"/>
    </xf>
    <xf numFmtId="0" fontId="18" fillId="5" borderId="2"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20" fillId="5" borderId="40" xfId="0" applyFont="1" applyFill="1" applyBorder="1" applyAlignment="1">
      <alignment horizontal="left" vertical="center" wrapText="1"/>
    </xf>
    <xf numFmtId="0" fontId="18" fillId="5" borderId="39" xfId="0" applyFont="1" applyFill="1" applyBorder="1" applyAlignment="1">
      <alignment horizontal="left" vertical="center" wrapText="1"/>
    </xf>
    <xf numFmtId="0" fontId="20" fillId="8" borderId="19" xfId="0" applyFont="1" applyFill="1" applyBorder="1" applyAlignment="1">
      <alignment horizontal="left" vertical="center" wrapText="1"/>
    </xf>
    <xf numFmtId="0" fontId="21" fillId="6" borderId="15"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0" fillId="7" borderId="18" xfId="0" applyFont="1" applyFill="1" applyBorder="1" applyAlignment="1">
      <alignment horizontal="left" vertical="center" wrapText="1"/>
    </xf>
    <xf numFmtId="0" fontId="20" fillId="7" borderId="19" xfId="0" applyFont="1" applyFill="1" applyBorder="1" applyAlignment="1">
      <alignment horizontal="left" vertical="center" wrapText="1"/>
    </xf>
    <xf numFmtId="0" fontId="20" fillId="8" borderId="14" xfId="0" applyFont="1" applyFill="1" applyBorder="1" applyAlignment="1">
      <alignment horizontal="left" vertical="center" wrapText="1"/>
    </xf>
    <xf numFmtId="0" fontId="20" fillId="7" borderId="43" xfId="0" applyFont="1" applyFill="1" applyBorder="1" applyAlignment="1">
      <alignment horizontal="left" vertical="center" wrapText="1"/>
    </xf>
    <xf numFmtId="0" fontId="20" fillId="7" borderId="14" xfId="0" applyFont="1" applyFill="1" applyBorder="1" applyAlignment="1">
      <alignment horizontal="left" vertical="center" wrapText="1"/>
    </xf>
    <xf numFmtId="0" fontId="20" fillId="8" borderId="2" xfId="0" applyFont="1" applyFill="1" applyBorder="1" applyAlignment="1" applyProtection="1">
      <alignment horizontal="left" vertical="center" wrapText="1"/>
    </xf>
    <xf numFmtId="0" fontId="20" fillId="8" borderId="5" xfId="0" applyFont="1" applyFill="1" applyBorder="1" applyAlignment="1" applyProtection="1">
      <alignment horizontal="left" vertical="center" wrapText="1"/>
    </xf>
    <xf numFmtId="0" fontId="20" fillId="8" borderId="3" xfId="0" applyFont="1" applyFill="1" applyBorder="1" applyAlignment="1" applyProtection="1">
      <alignment horizontal="left" vertical="center" wrapText="1"/>
    </xf>
    <xf numFmtId="0" fontId="10" fillId="4" borderId="34" xfId="0" applyFont="1" applyFill="1" applyBorder="1" applyAlignment="1">
      <alignment horizontal="center" vertical="center"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35"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50" xfId="0" applyFont="1" applyBorder="1" applyAlignment="1">
      <alignment horizontal="center" vertical="center"/>
    </xf>
    <xf numFmtId="0" fontId="18" fillId="0" borderId="51"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52" xfId="0" applyNumberFormat="1" applyFont="1" applyBorder="1" applyAlignment="1">
      <alignment horizontal="center" vertical="center"/>
    </xf>
    <xf numFmtId="0" fontId="18" fillId="0" borderId="30" xfId="0" applyNumberFormat="1"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7" fillId="13" borderId="20"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50"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0" borderId="4" xfId="0" applyFont="1" applyBorder="1" applyAlignment="1">
      <alignment horizontal="center" vertical="center" wrapText="1"/>
    </xf>
    <xf numFmtId="0" fontId="18" fillId="0" borderId="19" xfId="0" applyNumberFormat="1" applyFont="1" applyBorder="1" applyAlignment="1">
      <alignment horizontal="center" vertical="center"/>
    </xf>
    <xf numFmtId="0" fontId="18" fillId="0" borderId="29" xfId="0" applyNumberFormat="1" applyFont="1" applyBorder="1" applyAlignment="1">
      <alignment horizontal="center" vertical="center"/>
    </xf>
    <xf numFmtId="0" fontId="18" fillId="0" borderId="21"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22" xfId="0" applyFont="1" applyBorder="1" applyAlignment="1">
      <alignment horizontal="center" vertical="center"/>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18" fillId="0" borderId="14"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2" borderId="61"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29" fillId="0" borderId="16" xfId="0" applyFont="1" applyBorder="1" applyAlignment="1">
      <alignment horizontal="center" vertical="center"/>
    </xf>
    <xf numFmtId="0" fontId="18" fillId="0" borderId="14" xfId="0" applyNumberFormat="1" applyFont="1" applyBorder="1" applyAlignment="1" applyProtection="1">
      <alignment horizontal="center" vertical="center" wrapText="1"/>
      <protection locked="0"/>
    </xf>
    <xf numFmtId="0" fontId="18" fillId="0" borderId="21" xfId="0" applyFont="1" applyBorder="1" applyAlignment="1">
      <alignment horizontal="left" vertical="center"/>
    </xf>
    <xf numFmtId="0" fontId="18" fillId="0" borderId="1" xfId="0" applyNumberFormat="1"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18" fillId="0" borderId="37" xfId="0" applyFont="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18" fillId="0" borderId="29" xfId="0" applyNumberFormat="1" applyFont="1" applyBorder="1" applyAlignment="1" applyProtection="1">
      <alignment horizontal="center" vertical="center"/>
      <protection locked="0"/>
    </xf>
    <xf numFmtId="0" fontId="29" fillId="0" borderId="16"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4</xdr:col>
      <xdr:colOff>164235</xdr:colOff>
      <xdr:row>2</xdr:row>
      <xdr:rowOff>0</xdr:rowOff>
    </xdr:to>
    <xdr:pic>
      <xdr:nvPicPr>
        <xdr:cNvPr id="4" name="Picture 3" descr="logo_old.png"/>
        <xdr:cNvPicPr>
          <a:picLocks noChangeAspect="1"/>
        </xdr:cNvPicPr>
      </xdr:nvPicPr>
      <xdr:blipFill>
        <a:blip xmlns:r="http://schemas.openxmlformats.org/officeDocument/2006/relationships" r:embed="rId1"/>
        <a:stretch>
          <a:fillRect/>
        </a:stretch>
      </xdr:blipFill>
      <xdr:spPr>
        <a:xfrm>
          <a:off x="0" y="114300"/>
          <a:ext cx="337416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4</xdr:col>
      <xdr:colOff>164235</xdr:colOff>
      <xdr:row>1</xdr:row>
      <xdr:rowOff>352425</xdr:rowOff>
    </xdr:to>
    <xdr:pic>
      <xdr:nvPicPr>
        <xdr:cNvPr id="8" name="Picture 7" descr="logo_old.png"/>
        <xdr:cNvPicPr>
          <a:picLocks noChangeAspect="1"/>
        </xdr:cNvPicPr>
      </xdr:nvPicPr>
      <xdr:blipFill>
        <a:blip xmlns:r="http://schemas.openxmlformats.org/officeDocument/2006/relationships" r:embed="rId1"/>
        <a:stretch>
          <a:fillRect/>
        </a:stretch>
      </xdr:blipFill>
      <xdr:spPr>
        <a:xfrm>
          <a:off x="0" y="114300"/>
          <a:ext cx="3374160"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4</xdr:col>
      <xdr:colOff>49935</xdr:colOff>
      <xdr:row>1</xdr:row>
      <xdr:rowOff>352425</xdr:rowOff>
    </xdr:to>
    <xdr:pic>
      <xdr:nvPicPr>
        <xdr:cNvPr id="4" name="Picture 3" descr="logo_old.png"/>
        <xdr:cNvPicPr>
          <a:picLocks noChangeAspect="1"/>
        </xdr:cNvPicPr>
      </xdr:nvPicPr>
      <xdr:blipFill>
        <a:blip xmlns:r="http://schemas.openxmlformats.org/officeDocument/2006/relationships" r:embed="rId1"/>
        <a:stretch>
          <a:fillRect/>
        </a:stretch>
      </xdr:blipFill>
      <xdr:spPr>
        <a:xfrm>
          <a:off x="0" y="114300"/>
          <a:ext cx="337416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180974</xdr:colOff>
      <xdr:row>0</xdr:row>
      <xdr:rowOff>93927</xdr:rowOff>
    </xdr:from>
    <xdr:to>
      <xdr:col>4</xdr:col>
      <xdr:colOff>542925</xdr:colOff>
      <xdr:row>1</xdr:row>
      <xdr:rowOff>371475</xdr:rowOff>
    </xdr:to>
    <xdr:pic>
      <xdr:nvPicPr>
        <xdr:cNvPr id="3" name="Picture 2" descr="logo_old.png"/>
        <xdr:cNvPicPr>
          <a:picLocks noChangeAspect="1"/>
        </xdr:cNvPicPr>
      </xdr:nvPicPr>
      <xdr:blipFill>
        <a:blip xmlns:r="http://schemas.openxmlformats.org/officeDocument/2006/relationships" r:embed="rId1"/>
        <a:stretch>
          <a:fillRect/>
        </a:stretch>
      </xdr:blipFill>
      <xdr:spPr>
        <a:xfrm>
          <a:off x="180974" y="93927"/>
          <a:ext cx="3371851" cy="69664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977"/>
  <sheetViews>
    <sheetView workbookViewId="0">
      <selection activeCell="J11" sqref="J11:L11"/>
    </sheetView>
  </sheetViews>
  <sheetFormatPr defaultColWidth="14.42578125" defaultRowHeight="15" customHeight="1"/>
  <cols>
    <col min="1" max="12" width="11.42578125" customWidth="1"/>
    <col min="13" max="15" width="9.140625" customWidth="1"/>
    <col min="16" max="22" width="8" customWidth="1"/>
  </cols>
  <sheetData>
    <row r="1" spans="1:26" ht="27.75" customHeight="1">
      <c r="A1" s="25"/>
      <c r="B1" s="105"/>
      <c r="C1" s="105"/>
      <c r="D1" s="105"/>
      <c r="E1" s="105"/>
      <c r="F1" s="101" t="s">
        <v>176</v>
      </c>
      <c r="G1" s="107"/>
      <c r="H1" s="107"/>
      <c r="I1" s="107"/>
      <c r="J1" s="107"/>
      <c r="K1" s="101" t="s">
        <v>0</v>
      </c>
      <c r="L1" s="102"/>
      <c r="M1" s="1"/>
      <c r="N1" s="1"/>
      <c r="O1" s="1"/>
      <c r="P1" s="1"/>
      <c r="Q1" s="1"/>
      <c r="R1" s="1"/>
      <c r="S1" s="1"/>
      <c r="T1" s="1"/>
      <c r="U1" s="1"/>
      <c r="V1" s="1"/>
    </row>
    <row r="2" spans="1:26" ht="27.75" customHeight="1" thickBot="1">
      <c r="A2" s="26"/>
      <c r="B2" s="106"/>
      <c r="C2" s="106"/>
      <c r="D2" s="106"/>
      <c r="E2" s="106"/>
      <c r="F2" s="108"/>
      <c r="G2" s="109"/>
      <c r="H2" s="109"/>
      <c r="I2" s="109"/>
      <c r="J2" s="109"/>
      <c r="K2" s="103" t="s">
        <v>276</v>
      </c>
      <c r="L2" s="104"/>
      <c r="M2" s="1"/>
      <c r="N2" s="63"/>
      <c r="O2" s="63"/>
      <c r="P2" s="63"/>
      <c r="Q2" s="63"/>
      <c r="R2" s="63"/>
      <c r="S2" s="63"/>
      <c r="T2" s="63"/>
      <c r="U2" s="63"/>
      <c r="V2" s="63"/>
      <c r="W2" s="64"/>
      <c r="X2" s="64"/>
      <c r="Y2" s="64"/>
      <c r="Z2" s="64"/>
    </row>
    <row r="3" spans="1:26" ht="21.75" customHeight="1" thickBot="1">
      <c r="A3" s="110" t="s">
        <v>177</v>
      </c>
      <c r="B3" s="111"/>
      <c r="C3" s="111"/>
      <c r="D3" s="111"/>
      <c r="E3" s="111"/>
      <c r="F3" s="111"/>
      <c r="G3" s="111"/>
      <c r="H3" s="111"/>
      <c r="I3" s="111"/>
      <c r="J3" s="111"/>
      <c r="K3" s="111"/>
      <c r="L3" s="112"/>
      <c r="M3" s="1"/>
      <c r="N3" s="63"/>
      <c r="O3" s="126"/>
      <c r="P3" s="126"/>
      <c r="Q3" s="126"/>
      <c r="R3" s="126"/>
      <c r="S3" s="126"/>
      <c r="T3" s="126"/>
      <c r="U3" s="126"/>
      <c r="V3" s="126"/>
      <c r="W3" s="126"/>
      <c r="X3" s="64"/>
      <c r="Y3" s="64"/>
      <c r="Z3" s="64"/>
    </row>
    <row r="4" spans="1:26" ht="24" customHeight="1">
      <c r="A4" s="171" t="s">
        <v>1</v>
      </c>
      <c r="B4" s="172"/>
      <c r="C4" s="154" t="s">
        <v>253</v>
      </c>
      <c r="D4" s="154"/>
      <c r="E4" s="155"/>
      <c r="F4" s="173" t="s">
        <v>3</v>
      </c>
      <c r="G4" s="174"/>
      <c r="H4" s="175" t="s">
        <v>259</v>
      </c>
      <c r="I4" s="154"/>
      <c r="J4" s="176"/>
      <c r="K4" s="165"/>
      <c r="L4" s="166"/>
      <c r="M4" s="1"/>
      <c r="N4" s="63"/>
      <c r="O4" s="127"/>
      <c r="P4" s="128"/>
      <c r="Q4" s="128"/>
      <c r="R4" s="129"/>
      <c r="S4" s="130"/>
      <c r="T4" s="130"/>
      <c r="U4" s="130"/>
      <c r="V4" s="131"/>
      <c r="W4" s="132"/>
      <c r="X4" s="64"/>
      <c r="Y4" s="64"/>
      <c r="Z4" s="64"/>
    </row>
    <row r="5" spans="1:26" ht="21.75" customHeight="1" thickBot="1">
      <c r="A5" s="137" t="s">
        <v>18</v>
      </c>
      <c r="B5" s="138"/>
      <c r="C5" s="177" t="s">
        <v>261</v>
      </c>
      <c r="D5" s="178"/>
      <c r="E5" s="179"/>
      <c r="F5" s="133" t="s">
        <v>174</v>
      </c>
      <c r="G5" s="134"/>
      <c r="H5" s="135" t="s">
        <v>260</v>
      </c>
      <c r="I5" s="135"/>
      <c r="J5" s="136"/>
      <c r="K5" s="167"/>
      <c r="L5" s="168"/>
      <c r="M5" s="1"/>
      <c r="N5" s="63"/>
      <c r="O5" s="63"/>
      <c r="P5" s="63"/>
      <c r="Q5" s="63"/>
      <c r="R5" s="63"/>
      <c r="S5" s="63"/>
      <c r="T5" s="63"/>
      <c r="U5" s="63"/>
      <c r="V5" s="63"/>
      <c r="W5" s="64"/>
      <c r="X5" s="64"/>
      <c r="Y5" s="64"/>
      <c r="Z5" s="64"/>
    </row>
    <row r="6" spans="1:26" ht="21.75" customHeight="1">
      <c r="A6" s="148" t="s">
        <v>4</v>
      </c>
      <c r="B6" s="149"/>
      <c r="C6" s="152" t="s">
        <v>258</v>
      </c>
      <c r="D6" s="153"/>
      <c r="E6" s="153"/>
      <c r="F6" s="154"/>
      <c r="G6" s="155"/>
      <c r="H6" s="156" t="s">
        <v>2</v>
      </c>
      <c r="I6" s="157"/>
      <c r="J6" s="160">
        <v>4</v>
      </c>
      <c r="K6" s="167"/>
      <c r="L6" s="168"/>
      <c r="M6" s="1"/>
      <c r="N6" s="63"/>
      <c r="O6" s="63"/>
      <c r="P6" s="63"/>
      <c r="Q6" s="63"/>
      <c r="R6" s="63"/>
      <c r="S6" s="63"/>
      <c r="T6" s="63"/>
      <c r="U6" s="63"/>
      <c r="V6" s="63"/>
      <c r="W6" s="64"/>
      <c r="X6" s="64"/>
      <c r="Y6" s="64"/>
      <c r="Z6" s="64"/>
    </row>
    <row r="7" spans="1:26" ht="24" customHeight="1" thickBot="1">
      <c r="A7" s="150"/>
      <c r="B7" s="151"/>
      <c r="C7" s="162" t="s">
        <v>256</v>
      </c>
      <c r="D7" s="163"/>
      <c r="E7" s="163"/>
      <c r="F7" s="135"/>
      <c r="G7" s="164"/>
      <c r="H7" s="158"/>
      <c r="I7" s="159"/>
      <c r="J7" s="161"/>
      <c r="K7" s="169"/>
      <c r="L7" s="170"/>
      <c r="M7" s="2"/>
      <c r="N7" s="65"/>
      <c r="O7" s="65"/>
      <c r="P7" s="65"/>
      <c r="Q7" s="65"/>
      <c r="R7" s="65"/>
      <c r="S7" s="65"/>
      <c r="T7" s="65"/>
      <c r="U7" s="65"/>
      <c r="V7" s="65"/>
      <c r="W7" s="64"/>
      <c r="X7" s="64"/>
      <c r="Y7" s="64"/>
      <c r="Z7" s="64"/>
    </row>
    <row r="8" spans="1:26" s="8" customFormat="1" ht="7.5" customHeight="1">
      <c r="A8" s="147"/>
      <c r="B8" s="147"/>
      <c r="C8" s="147"/>
      <c r="D8" s="147"/>
      <c r="E8" s="147"/>
      <c r="F8" s="147"/>
      <c r="G8" s="147"/>
      <c r="H8" s="147"/>
      <c r="I8" s="147"/>
      <c r="J8" s="147"/>
      <c r="K8" s="147"/>
      <c r="L8" s="147"/>
      <c r="M8" s="2"/>
      <c r="N8" s="65"/>
      <c r="O8" s="65"/>
      <c r="P8" s="65"/>
      <c r="Q8" s="65"/>
      <c r="R8" s="65"/>
      <c r="S8" s="65"/>
      <c r="T8" s="65"/>
      <c r="U8" s="65"/>
      <c r="V8" s="65"/>
      <c r="W8" s="64"/>
      <c r="X8" s="64"/>
      <c r="Y8" s="64"/>
      <c r="Z8" s="64"/>
    </row>
    <row r="9" spans="1:26" ht="19.5" customHeight="1">
      <c r="A9" s="139" t="s">
        <v>28</v>
      </c>
      <c r="B9" s="122" t="s">
        <v>19</v>
      </c>
      <c r="C9" s="122"/>
      <c r="D9" s="122"/>
      <c r="E9" s="122"/>
      <c r="F9" s="122"/>
      <c r="G9" s="122"/>
      <c r="H9" s="122"/>
      <c r="I9" s="122"/>
      <c r="J9" s="141" t="s">
        <v>27</v>
      </c>
      <c r="K9" s="142"/>
      <c r="L9" s="143"/>
      <c r="M9" s="2"/>
      <c r="N9" s="2"/>
      <c r="O9" s="2"/>
      <c r="P9" s="2"/>
      <c r="Q9" s="2"/>
      <c r="R9" s="2"/>
      <c r="S9" s="2"/>
      <c r="T9" s="2"/>
      <c r="U9" s="2"/>
      <c r="V9" s="2"/>
    </row>
    <row r="10" spans="1:26" s="8" customFormat="1" ht="13.5" customHeight="1">
      <c r="A10" s="140"/>
      <c r="B10" s="113" t="s">
        <v>229</v>
      </c>
      <c r="C10" s="114"/>
      <c r="D10" s="114"/>
      <c r="E10" s="114"/>
      <c r="F10" s="114"/>
      <c r="G10" s="114"/>
      <c r="H10" s="114"/>
      <c r="I10" s="115"/>
      <c r="J10" s="144"/>
      <c r="K10" s="145"/>
      <c r="L10" s="146"/>
      <c r="M10" s="2"/>
      <c r="N10" s="2"/>
      <c r="O10" s="2"/>
      <c r="P10" s="2"/>
      <c r="Q10" s="2"/>
      <c r="R10" s="2"/>
      <c r="S10" s="2"/>
      <c r="T10" s="2"/>
      <c r="U10" s="2"/>
      <c r="V10" s="2"/>
    </row>
    <row r="11" spans="1:26" ht="27" customHeight="1">
      <c r="A11" s="62" t="str">
        <f>IF($J$6=6,"CO1",IF($J$6=5,"CO1",IF($J$6=4,"CO1",IF($J$6=6,"CO1",IF($J$6&lt;=3,"ERROR")))))</f>
        <v>CO1</v>
      </c>
      <c r="B11" s="116" t="s">
        <v>262</v>
      </c>
      <c r="C11" s="116"/>
      <c r="D11" s="116"/>
      <c r="E11" s="116"/>
      <c r="F11" s="116"/>
      <c r="G11" s="116"/>
      <c r="H11" s="116"/>
      <c r="I11" s="116"/>
      <c r="J11" s="117" t="s">
        <v>252</v>
      </c>
      <c r="K11" s="117"/>
      <c r="L11" s="117"/>
      <c r="M11" s="2"/>
      <c r="N11" s="2"/>
      <c r="O11" s="2"/>
      <c r="P11" s="2"/>
      <c r="Q11" s="2"/>
      <c r="R11" s="2"/>
      <c r="S11" s="2"/>
      <c r="T11" s="2"/>
      <c r="U11" s="2"/>
      <c r="V11" s="2"/>
    </row>
    <row r="12" spans="1:26" s="8" customFormat="1" ht="27" customHeight="1">
      <c r="A12" s="62" t="str">
        <f>IF($J$6=6,"CO2",IF($J$6=5,"CO2",IF($J$6=4,"CO2",IF($J$6=6,"CO2",IF($J$6&lt;=3,"ERROR")))))</f>
        <v>CO2</v>
      </c>
      <c r="B12" s="116" t="s">
        <v>263</v>
      </c>
      <c r="C12" s="116"/>
      <c r="D12" s="116"/>
      <c r="E12" s="116"/>
      <c r="F12" s="116"/>
      <c r="G12" s="116"/>
      <c r="H12" s="116"/>
      <c r="I12" s="116"/>
      <c r="J12" s="117" t="s">
        <v>252</v>
      </c>
      <c r="K12" s="117"/>
      <c r="L12" s="117"/>
      <c r="M12" s="2"/>
      <c r="N12" s="2"/>
      <c r="O12" s="2"/>
      <c r="P12" s="2"/>
      <c r="Q12" s="2"/>
      <c r="R12" s="2"/>
      <c r="S12" s="2"/>
      <c r="T12" s="2"/>
      <c r="U12" s="2"/>
      <c r="V12" s="2"/>
    </row>
    <row r="13" spans="1:26" s="8" customFormat="1" ht="27" customHeight="1">
      <c r="A13" s="62" t="str">
        <f>IF($J$6=6,"CO3",IF($J$6=5,"CO3",IF($J$6=4,"CO3",IF($J$6=6,"CO3",IF($J$6&lt;=3,"ERROR")))))</f>
        <v>CO3</v>
      </c>
      <c r="B13" s="116" t="s">
        <v>264</v>
      </c>
      <c r="C13" s="116"/>
      <c r="D13" s="116"/>
      <c r="E13" s="116"/>
      <c r="F13" s="116"/>
      <c r="G13" s="116"/>
      <c r="H13" s="116"/>
      <c r="I13" s="116"/>
      <c r="J13" s="117" t="s">
        <v>29</v>
      </c>
      <c r="K13" s="117"/>
      <c r="L13" s="117"/>
      <c r="M13" s="2"/>
      <c r="N13" s="2"/>
      <c r="O13" s="2"/>
      <c r="P13" s="2"/>
      <c r="Q13" s="2"/>
      <c r="R13" s="2"/>
      <c r="S13" s="2"/>
      <c r="T13" s="2"/>
      <c r="U13" s="2"/>
      <c r="V13" s="2"/>
    </row>
    <row r="14" spans="1:26" s="8" customFormat="1" ht="27" customHeight="1">
      <c r="A14" s="62" t="str">
        <f>IF($J$6=6,"CO4",IF($J$6=5,"CO4",IF($J$6=4,"CO4",IF($J$6=6,"CO3",IF($J$6&lt;=3,"ERROR")))))</f>
        <v>CO4</v>
      </c>
      <c r="B14" s="116" t="s">
        <v>265</v>
      </c>
      <c r="C14" s="116"/>
      <c r="D14" s="116"/>
      <c r="E14" s="116"/>
      <c r="F14" s="116"/>
      <c r="G14" s="116"/>
      <c r="H14" s="116"/>
      <c r="I14" s="116"/>
      <c r="J14" s="117" t="s">
        <v>252</v>
      </c>
      <c r="K14" s="117"/>
      <c r="L14" s="117"/>
      <c r="M14" s="2"/>
      <c r="N14" s="2"/>
      <c r="O14" s="2"/>
      <c r="P14" s="2"/>
      <c r="Q14" s="2"/>
      <c r="R14" s="2"/>
      <c r="S14" s="2"/>
      <c r="T14" s="2"/>
      <c r="U14" s="2"/>
      <c r="V14" s="2"/>
    </row>
    <row r="15" spans="1:26" s="8" customFormat="1" ht="27" customHeight="1">
      <c r="A15" s="62" t="str">
        <f>IF($J$6=6,"CO5",IF($J$6=5,"CO5",IF($J$6=4,"",IF($J$6=6,"CO3",IF($J$6&lt;=3,"ERROR")))))</f>
        <v/>
      </c>
      <c r="B15" s="116"/>
      <c r="C15" s="119"/>
      <c r="D15" s="119"/>
      <c r="E15" s="119"/>
      <c r="F15" s="119"/>
      <c r="G15" s="119"/>
      <c r="H15" s="119"/>
      <c r="I15" s="119"/>
      <c r="J15" s="117"/>
      <c r="K15" s="118"/>
      <c r="L15" s="118"/>
      <c r="M15" s="2"/>
      <c r="N15" s="2"/>
      <c r="O15" s="2"/>
      <c r="P15" s="2"/>
      <c r="Q15" s="2"/>
      <c r="R15" s="2"/>
      <c r="S15" s="2"/>
      <c r="T15" s="2"/>
      <c r="U15" s="2"/>
      <c r="V15" s="2"/>
    </row>
    <row r="16" spans="1:26" ht="24.75" customHeight="1">
      <c r="A16" s="87" t="str">
        <f>IF($J$6=6,"CO6",IF($J$6=5,"",IF($J$6=4,"",IF($J$6=6,"CO3",IF($J$6&lt;=3,"ERROR")))))</f>
        <v/>
      </c>
      <c r="B16" s="123"/>
      <c r="C16" s="124"/>
      <c r="D16" s="124"/>
      <c r="E16" s="124"/>
      <c r="F16" s="124"/>
      <c r="G16" s="124"/>
      <c r="H16" s="124"/>
      <c r="I16" s="125"/>
      <c r="J16" s="123"/>
      <c r="K16" s="124"/>
      <c r="L16" s="125"/>
      <c r="M16" s="2"/>
      <c r="N16" s="2"/>
      <c r="O16" s="2"/>
      <c r="P16" s="2"/>
      <c r="Q16" s="2"/>
      <c r="R16" s="2"/>
      <c r="S16" s="2"/>
      <c r="T16" s="2"/>
      <c r="U16" s="2"/>
      <c r="V16" s="2"/>
    </row>
    <row r="17" spans="1:22" s="3" customFormat="1" ht="15.75" customHeight="1">
      <c r="A17" s="33"/>
      <c r="B17" s="33"/>
      <c r="C17" s="33"/>
      <c r="D17" s="33"/>
      <c r="E17" s="33"/>
      <c r="F17" s="33"/>
      <c r="G17" s="33"/>
      <c r="H17" s="33"/>
      <c r="I17" s="33"/>
      <c r="J17" s="33"/>
      <c r="K17" s="33"/>
      <c r="L17" s="33"/>
      <c r="M17" s="2"/>
      <c r="N17" s="2"/>
      <c r="O17" s="2"/>
      <c r="P17" s="2"/>
      <c r="Q17" s="2"/>
      <c r="R17" s="2"/>
      <c r="S17" s="2"/>
      <c r="T17" s="2"/>
      <c r="U17" s="2"/>
      <c r="V17" s="2"/>
    </row>
    <row r="18" spans="1:22" ht="19.5" customHeight="1">
      <c r="A18" s="95" t="s">
        <v>30</v>
      </c>
      <c r="B18" s="122" t="s">
        <v>26</v>
      </c>
      <c r="C18" s="122"/>
      <c r="D18" s="122"/>
      <c r="E18" s="122"/>
      <c r="F18" s="122"/>
      <c r="G18" s="122"/>
      <c r="H18" s="122"/>
      <c r="I18" s="122"/>
      <c r="J18" s="122"/>
      <c r="K18" s="122"/>
      <c r="L18" s="122"/>
      <c r="M18" s="2"/>
      <c r="N18" s="2"/>
      <c r="O18" s="2"/>
      <c r="P18" s="2"/>
      <c r="Q18" s="2"/>
      <c r="R18" s="2"/>
      <c r="S18" s="2"/>
      <c r="T18" s="2"/>
      <c r="U18" s="2"/>
      <c r="V18" s="2"/>
    </row>
    <row r="19" spans="1:22" ht="44.25" customHeight="1">
      <c r="A19" s="62" t="s">
        <v>20</v>
      </c>
      <c r="B19" s="120" t="s">
        <v>266</v>
      </c>
      <c r="C19" s="120"/>
      <c r="D19" s="120"/>
      <c r="E19" s="120"/>
      <c r="F19" s="120"/>
      <c r="G19" s="120"/>
      <c r="H19" s="120"/>
      <c r="I19" s="120"/>
      <c r="J19" s="120"/>
      <c r="K19" s="120"/>
      <c r="L19" s="121"/>
      <c r="M19" s="2"/>
      <c r="N19" s="2"/>
      <c r="O19" s="2"/>
      <c r="P19" s="2"/>
      <c r="Q19" s="2"/>
      <c r="R19" s="2"/>
      <c r="S19" s="2"/>
      <c r="T19" s="2"/>
      <c r="U19" s="2"/>
      <c r="V19" s="2"/>
    </row>
    <row r="20" spans="1:22" ht="44.25" customHeight="1">
      <c r="A20" s="62" t="s">
        <v>21</v>
      </c>
      <c r="B20" s="116" t="s">
        <v>267</v>
      </c>
      <c r="C20" s="116"/>
      <c r="D20" s="116"/>
      <c r="E20" s="116"/>
      <c r="F20" s="116"/>
      <c r="G20" s="116"/>
      <c r="H20" s="116"/>
      <c r="I20" s="116"/>
      <c r="J20" s="116"/>
      <c r="K20" s="116"/>
      <c r="L20" s="116"/>
      <c r="M20" s="2"/>
      <c r="N20" s="2"/>
      <c r="O20" s="2"/>
      <c r="P20" s="2"/>
      <c r="Q20" s="2"/>
      <c r="R20" s="2"/>
      <c r="S20" s="2"/>
      <c r="T20" s="2"/>
      <c r="U20" s="2"/>
      <c r="V20" s="2"/>
    </row>
    <row r="21" spans="1:22" ht="44.25" customHeight="1">
      <c r="A21" s="62" t="s">
        <v>22</v>
      </c>
      <c r="B21" s="116" t="s">
        <v>268</v>
      </c>
      <c r="C21" s="116"/>
      <c r="D21" s="116"/>
      <c r="E21" s="116"/>
      <c r="F21" s="116"/>
      <c r="G21" s="116"/>
      <c r="H21" s="116"/>
      <c r="I21" s="116"/>
      <c r="J21" s="116"/>
      <c r="K21" s="116"/>
      <c r="L21" s="116"/>
      <c r="M21" s="2"/>
      <c r="N21" s="2"/>
      <c r="O21" s="2"/>
      <c r="P21" s="2"/>
      <c r="Q21" s="2"/>
      <c r="R21" s="2"/>
      <c r="S21" s="2"/>
      <c r="T21" s="2"/>
      <c r="U21" s="2"/>
      <c r="V21" s="2"/>
    </row>
    <row r="22" spans="1:22" ht="44.25" customHeight="1">
      <c r="A22" s="62" t="s">
        <v>23</v>
      </c>
      <c r="B22" s="116" t="s">
        <v>269</v>
      </c>
      <c r="C22" s="116"/>
      <c r="D22" s="116"/>
      <c r="E22" s="116"/>
      <c r="F22" s="116"/>
      <c r="G22" s="116"/>
      <c r="H22" s="116"/>
      <c r="I22" s="116"/>
      <c r="J22" s="116"/>
      <c r="K22" s="116"/>
      <c r="L22" s="116"/>
      <c r="M22" s="2"/>
      <c r="N22" s="2"/>
      <c r="O22" s="2"/>
      <c r="P22" s="2"/>
      <c r="Q22" s="2"/>
      <c r="R22" s="2"/>
      <c r="S22" s="2"/>
      <c r="T22" s="2"/>
      <c r="U22" s="2"/>
      <c r="V22" s="2"/>
    </row>
    <row r="23" spans="1:22" ht="44.25" customHeight="1">
      <c r="A23" s="62" t="s">
        <v>24</v>
      </c>
      <c r="B23" s="116" t="s">
        <v>270</v>
      </c>
      <c r="C23" s="116"/>
      <c r="D23" s="116"/>
      <c r="E23" s="116"/>
      <c r="F23" s="116"/>
      <c r="G23" s="116"/>
      <c r="H23" s="116"/>
      <c r="I23" s="116"/>
      <c r="J23" s="116"/>
      <c r="K23" s="116"/>
      <c r="L23" s="116"/>
      <c r="M23" s="2"/>
      <c r="N23" s="2"/>
      <c r="O23" s="2"/>
      <c r="P23" s="2"/>
      <c r="Q23" s="2"/>
      <c r="R23" s="2"/>
      <c r="S23" s="2"/>
      <c r="T23" s="2"/>
      <c r="U23" s="2"/>
      <c r="V23" s="2"/>
    </row>
    <row r="24" spans="1:22" ht="44.25" customHeight="1">
      <c r="A24" s="62" t="s">
        <v>25</v>
      </c>
      <c r="B24" s="116" t="s">
        <v>271</v>
      </c>
      <c r="C24" s="116"/>
      <c r="D24" s="116"/>
      <c r="E24" s="116"/>
      <c r="F24" s="116"/>
      <c r="G24" s="116"/>
      <c r="H24" s="116"/>
      <c r="I24" s="116"/>
      <c r="J24" s="116"/>
      <c r="K24" s="116"/>
      <c r="L24" s="116"/>
      <c r="M24" s="2"/>
      <c r="N24" s="2"/>
      <c r="O24" s="2"/>
      <c r="P24" s="2"/>
      <c r="Q24" s="2"/>
      <c r="R24" s="2"/>
      <c r="S24" s="2"/>
      <c r="T24" s="2"/>
      <c r="U24" s="2"/>
      <c r="V24" s="2"/>
    </row>
    <row r="25" spans="1:22" ht="15.75" customHeight="1">
      <c r="A25" s="2"/>
      <c r="B25" s="2"/>
      <c r="C25" s="2"/>
      <c r="D25" s="2"/>
      <c r="E25" s="2"/>
      <c r="F25" s="2"/>
      <c r="G25" s="2"/>
      <c r="H25" s="2"/>
      <c r="I25" s="2"/>
      <c r="J25" s="2"/>
      <c r="K25" s="2"/>
      <c r="L25" s="2"/>
      <c r="M25" s="2"/>
      <c r="N25" s="2"/>
      <c r="O25" s="2"/>
      <c r="P25" s="2"/>
      <c r="Q25" s="2"/>
      <c r="R25" s="2"/>
      <c r="S25" s="2"/>
      <c r="T25" s="2"/>
      <c r="U25" s="2"/>
      <c r="V25" s="2"/>
    </row>
    <row r="26" spans="1:22" ht="15.75" customHeight="1">
      <c r="A26" s="2"/>
      <c r="B26" s="2"/>
      <c r="C26" s="2"/>
      <c r="D26" s="2"/>
      <c r="E26" s="2"/>
      <c r="F26" s="2"/>
      <c r="G26" s="2"/>
      <c r="H26" s="2"/>
      <c r="I26" s="2"/>
      <c r="J26" s="2"/>
      <c r="K26" s="2"/>
      <c r="L26" s="2"/>
      <c r="M26" s="2"/>
      <c r="N26" s="2"/>
      <c r="O26" s="2"/>
      <c r="P26" s="2"/>
      <c r="Q26" s="2"/>
      <c r="R26" s="2"/>
      <c r="S26" s="2"/>
      <c r="T26" s="2"/>
      <c r="U26" s="2"/>
      <c r="V26" s="2"/>
    </row>
    <row r="27" spans="1:22" ht="15.75" customHeight="1">
      <c r="A27" s="2"/>
      <c r="B27" s="2"/>
      <c r="C27" s="2"/>
      <c r="D27" s="2"/>
      <c r="E27" s="2"/>
      <c r="F27" s="2"/>
      <c r="G27" s="2"/>
      <c r="H27" s="2"/>
      <c r="I27" s="2"/>
      <c r="J27" s="2"/>
      <c r="K27" s="2"/>
      <c r="L27" s="2"/>
      <c r="M27" s="2"/>
      <c r="N27" s="2"/>
      <c r="O27" s="2"/>
      <c r="P27" s="2"/>
      <c r="Q27" s="2"/>
      <c r="R27" s="2"/>
      <c r="S27" s="2"/>
      <c r="T27" s="2"/>
      <c r="U27" s="2"/>
      <c r="V27" s="2"/>
    </row>
    <row r="28" spans="1:22" ht="15.75" customHeight="1">
      <c r="A28" s="2"/>
      <c r="B28" s="2"/>
      <c r="C28" s="2"/>
      <c r="D28" s="2"/>
      <c r="E28" s="2"/>
      <c r="F28" s="2"/>
      <c r="G28" s="2"/>
      <c r="H28" s="2"/>
      <c r="I28" s="2"/>
      <c r="J28" s="2"/>
      <c r="K28" s="2"/>
      <c r="L28" s="2"/>
      <c r="M28" s="2"/>
      <c r="N28" s="2"/>
      <c r="O28" s="2"/>
      <c r="P28" s="2"/>
      <c r="Q28" s="2"/>
      <c r="R28" s="2"/>
      <c r="S28" s="2"/>
      <c r="T28" s="2"/>
      <c r="U28" s="2"/>
      <c r="V28" s="2"/>
    </row>
    <row r="29" spans="1:22" ht="15.75" customHeight="1">
      <c r="A29" s="2"/>
      <c r="B29" s="2"/>
      <c r="C29" s="2"/>
      <c r="D29" s="2"/>
      <c r="E29" s="2"/>
      <c r="F29" s="2"/>
      <c r="G29" s="2"/>
      <c r="H29" s="2"/>
      <c r="I29" s="2"/>
      <c r="J29" s="2"/>
      <c r="K29" s="2"/>
      <c r="L29" s="2"/>
      <c r="M29" s="2"/>
      <c r="N29" s="2"/>
      <c r="O29" s="2"/>
      <c r="P29" s="2"/>
      <c r="Q29" s="2"/>
      <c r="R29" s="2"/>
      <c r="S29" s="2"/>
      <c r="T29" s="2"/>
      <c r="U29" s="2"/>
      <c r="V29" s="2"/>
    </row>
    <row r="30" spans="1:22" ht="15.75" customHeight="1">
      <c r="A30" s="2"/>
      <c r="B30" s="2"/>
      <c r="C30" s="2"/>
      <c r="D30" s="2"/>
      <c r="E30" s="2"/>
      <c r="F30" s="2"/>
      <c r="G30" s="2"/>
      <c r="H30" s="2"/>
      <c r="I30" s="2"/>
      <c r="J30" s="2"/>
      <c r="K30" s="2"/>
      <c r="L30" s="2"/>
      <c r="M30" s="2"/>
      <c r="N30" s="2"/>
      <c r="O30" s="2"/>
      <c r="P30" s="2"/>
      <c r="Q30" s="2"/>
      <c r="R30" s="2"/>
      <c r="S30" s="2"/>
      <c r="T30" s="2"/>
      <c r="U30" s="2"/>
      <c r="V30" s="2"/>
    </row>
    <row r="31" spans="1:22" ht="15.75" customHeight="1">
      <c r="A31" s="2"/>
      <c r="B31" s="2"/>
      <c r="C31" s="2"/>
      <c r="D31" s="2"/>
      <c r="E31" s="2"/>
      <c r="F31" s="2"/>
      <c r="G31" s="2"/>
      <c r="H31" s="2"/>
      <c r="I31" s="2"/>
      <c r="J31" s="2"/>
      <c r="K31" s="2"/>
      <c r="L31" s="2"/>
      <c r="M31" s="2"/>
      <c r="N31" s="2"/>
      <c r="O31" s="2"/>
      <c r="P31" s="2"/>
      <c r="Q31" s="2"/>
      <c r="R31" s="2"/>
      <c r="S31" s="2"/>
      <c r="T31" s="2"/>
      <c r="U31" s="2"/>
      <c r="V31" s="2"/>
    </row>
    <row r="32" spans="1:22" ht="15.75" customHeight="1">
      <c r="A32" s="2"/>
      <c r="B32" s="2"/>
      <c r="C32" s="2"/>
      <c r="D32" s="2"/>
      <c r="E32" s="2"/>
      <c r="F32" s="2"/>
      <c r="G32" s="2"/>
      <c r="H32" s="2"/>
      <c r="I32" s="2"/>
      <c r="J32" s="2"/>
      <c r="K32" s="2"/>
      <c r="L32" s="2"/>
      <c r="M32" s="2"/>
      <c r="N32" s="2"/>
      <c r="O32" s="2"/>
      <c r="P32" s="2"/>
      <c r="Q32" s="2"/>
      <c r="R32" s="2"/>
      <c r="S32" s="2"/>
      <c r="T32" s="2"/>
      <c r="U32" s="2"/>
      <c r="V32" s="2"/>
    </row>
    <row r="33" spans="1:22" ht="15.75" customHeight="1">
      <c r="A33" s="2"/>
      <c r="B33" s="2"/>
      <c r="C33" s="2"/>
      <c r="D33" s="2"/>
      <c r="E33" s="2"/>
      <c r="F33" s="2"/>
      <c r="G33" s="2"/>
      <c r="H33" s="2"/>
      <c r="I33" s="2"/>
      <c r="J33" s="2"/>
      <c r="K33" s="2"/>
      <c r="L33" s="2"/>
      <c r="M33" s="2"/>
      <c r="N33" s="2"/>
      <c r="O33" s="2"/>
      <c r="P33" s="2"/>
      <c r="Q33" s="2"/>
      <c r="R33" s="2"/>
      <c r="S33" s="2"/>
      <c r="T33" s="2"/>
      <c r="U33" s="2"/>
      <c r="V33" s="2"/>
    </row>
    <row r="34" spans="1:22" ht="15.75" customHeight="1">
      <c r="A34" s="2"/>
      <c r="B34" s="2"/>
      <c r="C34" s="2"/>
      <c r="D34" s="2"/>
      <c r="E34" s="2"/>
      <c r="F34" s="2"/>
      <c r="G34" s="2"/>
      <c r="H34" s="2"/>
      <c r="I34" s="2"/>
      <c r="J34" s="2"/>
      <c r="K34" s="2"/>
      <c r="L34" s="2"/>
      <c r="M34" s="2"/>
      <c r="N34" s="2"/>
      <c r="O34" s="2"/>
      <c r="P34" s="2"/>
      <c r="Q34" s="2"/>
      <c r="R34" s="2"/>
      <c r="S34" s="2"/>
      <c r="T34" s="2"/>
      <c r="U34" s="2"/>
      <c r="V34" s="2"/>
    </row>
    <row r="35" spans="1:22" ht="15.75" customHeight="1">
      <c r="A35" s="2"/>
      <c r="B35" s="2"/>
      <c r="C35" s="2"/>
      <c r="D35" s="2"/>
      <c r="E35" s="2"/>
      <c r="F35" s="2"/>
      <c r="G35" s="2"/>
      <c r="H35" s="2"/>
      <c r="I35" s="2"/>
      <c r="J35" s="2"/>
      <c r="K35" s="2"/>
      <c r="L35" s="2"/>
      <c r="M35" s="2"/>
      <c r="N35" s="2"/>
      <c r="O35" s="2"/>
      <c r="P35" s="2"/>
      <c r="Q35" s="2"/>
      <c r="R35" s="2"/>
      <c r="S35" s="2"/>
      <c r="T35" s="2"/>
      <c r="U35" s="2"/>
      <c r="V35" s="2"/>
    </row>
    <row r="36" spans="1:22" ht="15.75" customHeight="1">
      <c r="A36" s="2"/>
      <c r="B36" s="2"/>
      <c r="C36" s="2"/>
      <c r="D36" s="2"/>
      <c r="E36" s="2"/>
      <c r="F36" s="2"/>
      <c r="G36" s="2"/>
      <c r="H36" s="2"/>
      <c r="I36" s="2"/>
      <c r="J36" s="2"/>
      <c r="K36" s="2"/>
      <c r="L36" s="2"/>
      <c r="M36" s="2"/>
      <c r="N36" s="2"/>
      <c r="O36" s="2"/>
      <c r="P36" s="2"/>
      <c r="Q36" s="2"/>
      <c r="R36" s="2"/>
      <c r="S36" s="2"/>
      <c r="T36" s="2"/>
      <c r="U36" s="2"/>
      <c r="V36" s="2"/>
    </row>
    <row r="37" spans="1:22" ht="15.75" customHeight="1">
      <c r="A37" s="2"/>
      <c r="B37" s="2"/>
      <c r="C37" s="2"/>
      <c r="D37" s="2"/>
      <c r="E37" s="2"/>
      <c r="F37" s="2"/>
      <c r="G37" s="2"/>
      <c r="H37" s="2"/>
      <c r="I37" s="2"/>
      <c r="J37" s="2"/>
      <c r="K37" s="2"/>
      <c r="L37" s="2"/>
      <c r="M37" s="2"/>
      <c r="N37" s="2"/>
      <c r="O37" s="2"/>
      <c r="P37" s="2"/>
      <c r="Q37" s="2"/>
      <c r="R37" s="2"/>
      <c r="S37" s="2"/>
      <c r="T37" s="2"/>
      <c r="U37" s="2"/>
      <c r="V37" s="2"/>
    </row>
    <row r="38" spans="1:22" ht="15.75" customHeight="1">
      <c r="A38" s="2"/>
      <c r="B38" s="2"/>
      <c r="C38" s="2"/>
      <c r="D38" s="2"/>
      <c r="E38" s="2"/>
      <c r="F38" s="2"/>
      <c r="G38" s="2"/>
      <c r="H38" s="2"/>
      <c r="I38" s="2"/>
      <c r="J38" s="2"/>
      <c r="K38" s="2"/>
      <c r="L38" s="2"/>
      <c r="M38" s="2"/>
      <c r="N38" s="2"/>
      <c r="O38" s="2"/>
      <c r="P38" s="2"/>
      <c r="Q38" s="2"/>
      <c r="R38" s="2"/>
      <c r="S38" s="2"/>
      <c r="T38" s="2"/>
      <c r="U38" s="2"/>
      <c r="V38" s="2"/>
    </row>
    <row r="39" spans="1:22" ht="15.75" customHeight="1">
      <c r="A39" s="2"/>
      <c r="B39" s="2"/>
      <c r="C39" s="2"/>
      <c r="D39" s="2"/>
      <c r="E39" s="2"/>
      <c r="F39" s="2"/>
      <c r="G39" s="2"/>
      <c r="H39" s="2"/>
      <c r="I39" s="2"/>
      <c r="J39" s="2"/>
      <c r="K39" s="2"/>
      <c r="L39" s="2"/>
      <c r="M39" s="2"/>
      <c r="N39" s="2"/>
      <c r="O39" s="2"/>
      <c r="P39" s="2"/>
      <c r="Q39" s="2"/>
      <c r="R39" s="2"/>
      <c r="S39" s="2"/>
      <c r="T39" s="2"/>
      <c r="U39" s="2"/>
      <c r="V39" s="2"/>
    </row>
    <row r="40" spans="1:22" ht="15.75" customHeight="1">
      <c r="A40" s="2"/>
      <c r="B40" s="2"/>
      <c r="C40" s="2"/>
      <c r="D40" s="2"/>
      <c r="E40" s="2"/>
      <c r="F40" s="2"/>
      <c r="G40" s="2"/>
      <c r="H40" s="2"/>
      <c r="I40" s="2"/>
      <c r="J40" s="2"/>
      <c r="K40" s="2"/>
      <c r="L40" s="2"/>
      <c r="M40" s="2"/>
      <c r="N40" s="2"/>
      <c r="O40" s="2"/>
      <c r="P40" s="2"/>
      <c r="Q40" s="2"/>
      <c r="R40" s="2"/>
      <c r="S40" s="2"/>
      <c r="T40" s="2"/>
      <c r="U40" s="2"/>
      <c r="V40" s="2"/>
    </row>
    <row r="41" spans="1:22" ht="15.75" customHeight="1">
      <c r="A41" s="2"/>
      <c r="B41" s="2"/>
      <c r="C41" s="2"/>
      <c r="D41" s="2"/>
      <c r="E41" s="2"/>
      <c r="F41" s="2"/>
      <c r="G41" s="2"/>
      <c r="H41" s="2"/>
      <c r="I41" s="2"/>
      <c r="J41" s="2"/>
      <c r="K41" s="2"/>
      <c r="L41" s="2"/>
      <c r="M41" s="2"/>
      <c r="N41" s="2"/>
      <c r="O41" s="2"/>
      <c r="P41" s="2"/>
      <c r="Q41" s="2"/>
      <c r="R41" s="2"/>
      <c r="S41" s="2"/>
      <c r="T41" s="2"/>
      <c r="U41" s="2"/>
      <c r="V41" s="2"/>
    </row>
    <row r="42" spans="1:22" ht="15.75" customHeight="1">
      <c r="A42" s="2"/>
      <c r="B42" s="2"/>
      <c r="C42" s="2"/>
      <c r="D42" s="2"/>
      <c r="E42" s="2"/>
      <c r="F42" s="2"/>
      <c r="G42" s="2"/>
      <c r="H42" s="2"/>
      <c r="I42" s="2"/>
      <c r="J42" s="2"/>
      <c r="K42" s="2"/>
      <c r="L42" s="2"/>
      <c r="M42" s="2"/>
      <c r="N42" s="2"/>
      <c r="O42" s="2"/>
      <c r="P42" s="2"/>
      <c r="Q42" s="2"/>
      <c r="R42" s="2"/>
      <c r="S42" s="2"/>
      <c r="T42" s="2"/>
      <c r="U42" s="2"/>
      <c r="V42" s="2"/>
    </row>
    <row r="43" spans="1:22" ht="15.75" customHeight="1">
      <c r="A43" s="2"/>
      <c r="B43" s="2"/>
      <c r="C43" s="2"/>
      <c r="D43" s="2"/>
      <c r="E43" s="2"/>
      <c r="F43" s="2"/>
      <c r="G43" s="2"/>
      <c r="H43" s="2"/>
      <c r="I43" s="2"/>
      <c r="J43" s="2"/>
      <c r="K43" s="2"/>
      <c r="L43" s="2"/>
      <c r="M43" s="2"/>
      <c r="N43" s="2"/>
      <c r="O43" s="2"/>
      <c r="P43" s="2"/>
      <c r="Q43" s="2"/>
      <c r="R43" s="2"/>
      <c r="S43" s="2"/>
      <c r="T43" s="2"/>
      <c r="U43" s="2"/>
      <c r="V43" s="2"/>
    </row>
    <row r="44" spans="1:22" ht="15.75" customHeight="1">
      <c r="A44" s="2"/>
      <c r="B44" s="2"/>
      <c r="C44" s="2"/>
      <c r="D44" s="2"/>
      <c r="E44" s="2"/>
      <c r="F44" s="2"/>
      <c r="G44" s="2"/>
      <c r="H44" s="2"/>
      <c r="I44" s="2"/>
      <c r="J44" s="2"/>
      <c r="K44" s="2"/>
      <c r="L44" s="2"/>
      <c r="M44" s="2"/>
      <c r="N44" s="2"/>
      <c r="O44" s="2"/>
      <c r="P44" s="2"/>
      <c r="Q44" s="2"/>
      <c r="R44" s="2"/>
      <c r="S44" s="2"/>
      <c r="T44" s="2"/>
      <c r="U44" s="2"/>
      <c r="V44" s="2"/>
    </row>
    <row r="45" spans="1:22" ht="15.75" customHeight="1">
      <c r="A45" s="2"/>
      <c r="B45" s="2"/>
      <c r="C45" s="2"/>
      <c r="D45" s="2"/>
      <c r="E45" s="2"/>
      <c r="F45" s="2"/>
      <c r="G45" s="2"/>
      <c r="H45" s="2"/>
      <c r="I45" s="2"/>
      <c r="J45" s="2"/>
      <c r="K45" s="2"/>
      <c r="L45" s="2"/>
      <c r="M45" s="2"/>
      <c r="N45" s="2"/>
      <c r="O45" s="2"/>
      <c r="P45" s="2"/>
      <c r="Q45" s="2"/>
      <c r="R45" s="2"/>
      <c r="S45" s="2"/>
      <c r="T45" s="2"/>
      <c r="U45" s="2"/>
      <c r="V45" s="2"/>
    </row>
    <row r="46" spans="1:22" ht="15.75" customHeight="1">
      <c r="A46" s="2"/>
      <c r="B46" s="2"/>
      <c r="C46" s="2"/>
      <c r="D46" s="2"/>
      <c r="E46" s="2"/>
      <c r="F46" s="2"/>
      <c r="G46" s="2"/>
      <c r="H46" s="2"/>
      <c r="I46" s="2"/>
      <c r="J46" s="2"/>
      <c r="K46" s="2"/>
      <c r="L46" s="2"/>
      <c r="M46" s="2"/>
      <c r="N46" s="2"/>
      <c r="O46" s="2"/>
      <c r="P46" s="2"/>
      <c r="Q46" s="2"/>
      <c r="R46" s="2"/>
      <c r="S46" s="2"/>
      <c r="T46" s="2"/>
      <c r="U46" s="2"/>
      <c r="V46" s="2"/>
    </row>
    <row r="47" spans="1:22" ht="15.75" customHeight="1">
      <c r="A47" s="2"/>
      <c r="B47" s="2"/>
      <c r="C47" s="2"/>
      <c r="D47" s="2"/>
      <c r="E47" s="2"/>
      <c r="F47" s="2"/>
      <c r="G47" s="2"/>
      <c r="H47" s="2"/>
      <c r="I47" s="2"/>
      <c r="J47" s="2"/>
      <c r="K47" s="2"/>
      <c r="L47" s="2"/>
      <c r="M47" s="2"/>
      <c r="N47" s="2"/>
      <c r="O47" s="2"/>
      <c r="P47" s="2"/>
      <c r="Q47" s="2"/>
      <c r="R47" s="2"/>
      <c r="S47" s="2"/>
      <c r="T47" s="2"/>
      <c r="U47" s="2"/>
      <c r="V47" s="2"/>
    </row>
    <row r="48" spans="1:22" ht="15.75" customHeight="1">
      <c r="A48" s="2"/>
      <c r="B48" s="2"/>
      <c r="C48" s="2"/>
      <c r="D48" s="2"/>
      <c r="E48" s="2"/>
      <c r="F48" s="2"/>
      <c r="G48" s="2"/>
      <c r="H48" s="2"/>
      <c r="I48" s="2"/>
      <c r="J48" s="2"/>
      <c r="K48" s="2"/>
      <c r="L48" s="2"/>
      <c r="M48" s="2"/>
      <c r="N48" s="2"/>
      <c r="O48" s="2"/>
      <c r="P48" s="2"/>
      <c r="Q48" s="2"/>
      <c r="R48" s="2"/>
      <c r="S48" s="2"/>
      <c r="T48" s="2"/>
      <c r="U48" s="2"/>
      <c r="V48" s="2"/>
    </row>
    <row r="49" spans="1:22" ht="15.75" customHeight="1">
      <c r="A49" s="2"/>
      <c r="B49" s="2"/>
      <c r="C49" s="2"/>
      <c r="D49" s="2"/>
      <c r="E49" s="2"/>
      <c r="F49" s="2"/>
      <c r="G49" s="2"/>
      <c r="H49" s="2"/>
      <c r="I49" s="2"/>
      <c r="J49" s="2"/>
      <c r="K49" s="2"/>
      <c r="L49" s="2"/>
      <c r="M49" s="2"/>
      <c r="N49" s="2"/>
      <c r="O49" s="2"/>
      <c r="P49" s="2"/>
      <c r="Q49" s="2"/>
      <c r="R49" s="2"/>
      <c r="S49" s="2"/>
      <c r="T49" s="2"/>
      <c r="U49" s="2"/>
      <c r="V49" s="2"/>
    </row>
    <row r="50" spans="1:22" ht="15.75" customHeight="1">
      <c r="A50" s="2"/>
      <c r="B50" s="2"/>
      <c r="C50" s="2"/>
      <c r="D50" s="2"/>
      <c r="E50" s="2"/>
      <c r="F50" s="2"/>
      <c r="G50" s="2"/>
      <c r="H50" s="2"/>
      <c r="I50" s="2"/>
      <c r="J50" s="2"/>
      <c r="K50" s="2"/>
      <c r="L50" s="2"/>
      <c r="M50" s="2"/>
      <c r="N50" s="2"/>
      <c r="O50" s="2"/>
      <c r="P50" s="2"/>
      <c r="Q50" s="2"/>
      <c r="R50" s="2"/>
      <c r="S50" s="2"/>
      <c r="T50" s="2"/>
      <c r="U50" s="2"/>
      <c r="V50" s="2"/>
    </row>
    <row r="51" spans="1:22" ht="15.75" customHeight="1">
      <c r="A51" s="2"/>
      <c r="B51" s="2"/>
      <c r="C51" s="2"/>
      <c r="D51" s="2"/>
      <c r="E51" s="2"/>
      <c r="F51" s="2"/>
      <c r="G51" s="2"/>
      <c r="H51" s="2"/>
      <c r="I51" s="2"/>
      <c r="J51" s="2"/>
      <c r="K51" s="2"/>
      <c r="L51" s="2"/>
      <c r="M51" s="2"/>
      <c r="N51" s="2"/>
      <c r="O51" s="2"/>
      <c r="P51" s="2"/>
      <c r="Q51" s="2"/>
      <c r="R51" s="2"/>
      <c r="S51" s="2"/>
      <c r="T51" s="2"/>
      <c r="U51" s="2"/>
      <c r="V51" s="2"/>
    </row>
    <row r="52" spans="1:22" ht="15.75" customHeight="1">
      <c r="A52" s="2"/>
      <c r="B52" s="2"/>
      <c r="C52" s="2"/>
      <c r="D52" s="2"/>
      <c r="E52" s="2"/>
      <c r="F52" s="2"/>
      <c r="G52" s="2"/>
      <c r="H52" s="2"/>
      <c r="I52" s="2"/>
      <c r="J52" s="2"/>
      <c r="K52" s="2"/>
      <c r="L52" s="2"/>
      <c r="M52" s="2"/>
      <c r="N52" s="2"/>
      <c r="O52" s="2"/>
      <c r="P52" s="2"/>
      <c r="Q52" s="2"/>
      <c r="R52" s="2"/>
      <c r="S52" s="2"/>
      <c r="T52" s="2"/>
      <c r="U52" s="2"/>
      <c r="V52" s="2"/>
    </row>
    <row r="53" spans="1:22" ht="15.75" customHeight="1">
      <c r="A53" s="2"/>
      <c r="B53" s="2"/>
      <c r="C53" s="2"/>
      <c r="D53" s="2"/>
      <c r="E53" s="2"/>
      <c r="F53" s="2"/>
      <c r="G53" s="2"/>
      <c r="H53" s="2"/>
      <c r="I53" s="2"/>
      <c r="J53" s="2"/>
      <c r="K53" s="2"/>
      <c r="L53" s="2"/>
      <c r="M53" s="2"/>
      <c r="N53" s="2"/>
      <c r="O53" s="2"/>
      <c r="P53" s="2"/>
      <c r="Q53" s="2"/>
      <c r="R53" s="2"/>
      <c r="S53" s="2"/>
      <c r="T53" s="2"/>
      <c r="U53" s="2"/>
      <c r="V53" s="2"/>
    </row>
    <row r="54" spans="1:22" ht="15.75" customHeight="1">
      <c r="A54" s="2"/>
      <c r="B54" s="2"/>
      <c r="C54" s="2"/>
      <c r="D54" s="2"/>
      <c r="E54" s="2"/>
      <c r="F54" s="2"/>
      <c r="G54" s="2"/>
      <c r="H54" s="2"/>
      <c r="I54" s="2"/>
      <c r="J54" s="2"/>
      <c r="K54" s="2"/>
      <c r="L54" s="2"/>
      <c r="M54" s="2"/>
      <c r="N54" s="2"/>
      <c r="O54" s="2"/>
      <c r="P54" s="2"/>
      <c r="Q54" s="2"/>
      <c r="R54" s="2"/>
      <c r="S54" s="2"/>
      <c r="T54" s="2"/>
      <c r="U54" s="2"/>
      <c r="V54" s="2"/>
    </row>
    <row r="55" spans="1:22" ht="15.75" customHeight="1">
      <c r="A55" s="2"/>
      <c r="B55" s="2"/>
      <c r="C55" s="2"/>
      <c r="D55" s="2"/>
      <c r="E55" s="2"/>
      <c r="F55" s="2"/>
      <c r="G55" s="2"/>
      <c r="H55" s="2"/>
      <c r="I55" s="2"/>
      <c r="J55" s="2"/>
      <c r="K55" s="2"/>
      <c r="L55" s="2"/>
      <c r="M55" s="2"/>
      <c r="N55" s="2"/>
      <c r="O55" s="2"/>
      <c r="P55" s="2"/>
      <c r="Q55" s="2"/>
      <c r="R55" s="2"/>
      <c r="S55" s="2"/>
      <c r="T55" s="2"/>
      <c r="U55" s="2"/>
      <c r="V55" s="2"/>
    </row>
    <row r="56" spans="1:22" ht="15.75" customHeight="1">
      <c r="A56" s="2"/>
      <c r="B56" s="2"/>
      <c r="C56" s="2"/>
      <c r="D56" s="2"/>
      <c r="E56" s="2"/>
      <c r="F56" s="2"/>
      <c r="G56" s="2"/>
      <c r="H56" s="2"/>
      <c r="I56" s="2"/>
      <c r="J56" s="2"/>
      <c r="K56" s="2"/>
      <c r="L56" s="2"/>
      <c r="M56" s="2"/>
      <c r="N56" s="2"/>
      <c r="O56" s="2"/>
      <c r="P56" s="2"/>
      <c r="Q56" s="2"/>
      <c r="R56" s="2"/>
      <c r="S56" s="2"/>
      <c r="T56" s="2"/>
      <c r="U56" s="2"/>
      <c r="V56" s="2"/>
    </row>
    <row r="57" spans="1:22" ht="15.75" customHeight="1">
      <c r="A57" s="2"/>
      <c r="B57" s="2"/>
      <c r="C57" s="2"/>
      <c r="D57" s="2"/>
      <c r="E57" s="2"/>
      <c r="F57" s="2"/>
      <c r="G57" s="2"/>
      <c r="H57" s="2"/>
      <c r="I57" s="2"/>
      <c r="J57" s="2"/>
      <c r="K57" s="2"/>
      <c r="L57" s="2"/>
      <c r="M57" s="2"/>
      <c r="N57" s="2"/>
      <c r="O57" s="2"/>
      <c r="P57" s="2"/>
      <c r="Q57" s="2"/>
      <c r="R57" s="2"/>
      <c r="S57" s="2"/>
      <c r="T57" s="2"/>
      <c r="U57" s="2"/>
      <c r="V57" s="2"/>
    </row>
    <row r="58" spans="1:22" ht="15.75" customHeight="1">
      <c r="A58" s="2"/>
      <c r="B58" s="2"/>
      <c r="C58" s="2"/>
      <c r="D58" s="2"/>
      <c r="E58" s="2"/>
      <c r="F58" s="2"/>
      <c r="G58" s="2"/>
      <c r="H58" s="2"/>
      <c r="I58" s="2"/>
      <c r="J58" s="2"/>
      <c r="K58" s="2"/>
      <c r="L58" s="2"/>
      <c r="M58" s="2"/>
      <c r="N58" s="2"/>
      <c r="O58" s="2"/>
      <c r="P58" s="2"/>
      <c r="Q58" s="2"/>
      <c r="R58" s="2"/>
      <c r="S58" s="2"/>
      <c r="T58" s="2"/>
      <c r="U58" s="2"/>
      <c r="V58" s="2"/>
    </row>
    <row r="59" spans="1:22" ht="15.75" customHeight="1">
      <c r="A59" s="2"/>
      <c r="B59" s="2"/>
      <c r="C59" s="2"/>
      <c r="D59" s="2"/>
      <c r="E59" s="2"/>
      <c r="F59" s="2"/>
      <c r="G59" s="2"/>
      <c r="H59" s="2"/>
      <c r="I59" s="2"/>
      <c r="J59" s="2"/>
      <c r="K59" s="2"/>
      <c r="L59" s="2"/>
      <c r="M59" s="2"/>
      <c r="N59" s="2"/>
      <c r="O59" s="2"/>
      <c r="P59" s="2"/>
      <c r="Q59" s="2"/>
      <c r="R59" s="2"/>
      <c r="S59" s="2"/>
      <c r="T59" s="2"/>
      <c r="U59" s="2"/>
      <c r="V59" s="2"/>
    </row>
    <row r="60" spans="1:22" ht="15.75" customHeight="1">
      <c r="A60" s="2"/>
      <c r="B60" s="2"/>
      <c r="C60" s="2"/>
      <c r="D60" s="2"/>
      <c r="E60" s="2"/>
      <c r="F60" s="2"/>
      <c r="G60" s="2"/>
      <c r="H60" s="2"/>
      <c r="I60" s="2"/>
      <c r="J60" s="2"/>
      <c r="K60" s="2"/>
      <c r="L60" s="2"/>
      <c r="M60" s="2"/>
      <c r="N60" s="2"/>
      <c r="O60" s="2"/>
      <c r="P60" s="2"/>
      <c r="Q60" s="2"/>
      <c r="R60" s="2"/>
      <c r="S60" s="2"/>
      <c r="T60" s="2"/>
      <c r="U60" s="2"/>
      <c r="V60" s="2"/>
    </row>
    <row r="61" spans="1:22" ht="15.75" customHeight="1">
      <c r="A61" s="2"/>
      <c r="B61" s="2"/>
      <c r="C61" s="2"/>
      <c r="D61" s="2"/>
      <c r="E61" s="2"/>
      <c r="F61" s="2"/>
      <c r="G61" s="2"/>
      <c r="H61" s="2"/>
      <c r="I61" s="2"/>
      <c r="J61" s="2"/>
      <c r="K61" s="2"/>
      <c r="L61" s="2"/>
      <c r="M61" s="2"/>
      <c r="N61" s="2"/>
      <c r="O61" s="2"/>
      <c r="P61" s="2"/>
      <c r="Q61" s="2"/>
      <c r="R61" s="2"/>
      <c r="S61" s="2"/>
      <c r="T61" s="2"/>
      <c r="U61" s="2"/>
      <c r="V61" s="2"/>
    </row>
    <row r="62" spans="1:22" ht="15.75" customHeight="1">
      <c r="A62" s="2"/>
      <c r="B62" s="2"/>
      <c r="C62" s="2"/>
      <c r="D62" s="2"/>
      <c r="E62" s="2"/>
      <c r="F62" s="2"/>
      <c r="G62" s="2"/>
      <c r="H62" s="2"/>
      <c r="I62" s="2"/>
      <c r="J62" s="2"/>
      <c r="K62" s="2"/>
      <c r="L62" s="2"/>
      <c r="M62" s="2"/>
      <c r="N62" s="2"/>
      <c r="O62" s="2"/>
      <c r="P62" s="2"/>
      <c r="Q62" s="2"/>
      <c r="R62" s="2"/>
      <c r="S62" s="2"/>
      <c r="T62" s="2"/>
      <c r="U62" s="2"/>
      <c r="V62" s="2"/>
    </row>
    <row r="63" spans="1:22" ht="15.75" customHeight="1">
      <c r="A63" s="2"/>
      <c r="B63" s="2"/>
      <c r="C63" s="2"/>
      <c r="D63" s="2"/>
      <c r="E63" s="2"/>
      <c r="F63" s="2"/>
      <c r="G63" s="2"/>
      <c r="H63" s="2"/>
      <c r="I63" s="2"/>
      <c r="J63" s="2"/>
      <c r="K63" s="2"/>
      <c r="L63" s="2"/>
      <c r="M63" s="2"/>
      <c r="N63" s="2"/>
      <c r="O63" s="2"/>
      <c r="P63" s="2"/>
      <c r="Q63" s="2"/>
      <c r="R63" s="2"/>
      <c r="S63" s="2"/>
      <c r="T63" s="2"/>
      <c r="U63" s="2"/>
      <c r="V63" s="2"/>
    </row>
    <row r="64" spans="1:22" ht="15.75" customHeight="1">
      <c r="A64" s="2"/>
      <c r="B64" s="2"/>
      <c r="C64" s="2"/>
      <c r="D64" s="2"/>
      <c r="E64" s="2"/>
      <c r="F64" s="2"/>
      <c r="G64" s="2"/>
      <c r="H64" s="2"/>
      <c r="I64" s="2"/>
      <c r="J64" s="2"/>
      <c r="K64" s="2"/>
      <c r="L64" s="2"/>
      <c r="M64" s="2"/>
      <c r="N64" s="2"/>
      <c r="O64" s="2"/>
      <c r="P64" s="2"/>
      <c r="Q64" s="2"/>
      <c r="R64" s="2"/>
      <c r="S64" s="2"/>
      <c r="T64" s="2"/>
      <c r="U64" s="2"/>
      <c r="V64" s="2"/>
    </row>
    <row r="65" spans="1:22" ht="15.75" customHeight="1">
      <c r="A65" s="2"/>
      <c r="B65" s="2"/>
      <c r="C65" s="2"/>
      <c r="D65" s="2"/>
      <c r="E65" s="2"/>
      <c r="F65" s="2"/>
      <c r="G65" s="2"/>
      <c r="H65" s="2"/>
      <c r="I65" s="2"/>
      <c r="J65" s="2"/>
      <c r="K65" s="2"/>
      <c r="L65" s="2"/>
      <c r="M65" s="2"/>
      <c r="N65" s="2"/>
      <c r="O65" s="2"/>
      <c r="P65" s="2"/>
      <c r="Q65" s="2"/>
      <c r="R65" s="2"/>
      <c r="S65" s="2"/>
      <c r="T65" s="2"/>
      <c r="U65" s="2"/>
      <c r="V65" s="2"/>
    </row>
    <row r="66" spans="1:22" ht="15.75" customHeight="1">
      <c r="A66" s="2"/>
      <c r="B66" s="2"/>
      <c r="C66" s="2"/>
      <c r="D66" s="2"/>
      <c r="E66" s="2"/>
      <c r="F66" s="2"/>
      <c r="G66" s="2"/>
      <c r="H66" s="2"/>
      <c r="I66" s="2"/>
      <c r="J66" s="2"/>
      <c r="K66" s="2"/>
      <c r="L66" s="2"/>
      <c r="M66" s="2"/>
      <c r="N66" s="2"/>
      <c r="O66" s="2"/>
      <c r="P66" s="2"/>
      <c r="Q66" s="2"/>
      <c r="R66" s="2"/>
      <c r="S66" s="2"/>
      <c r="T66" s="2"/>
      <c r="U66" s="2"/>
      <c r="V66" s="2"/>
    </row>
    <row r="67" spans="1:22" ht="15.75" customHeight="1">
      <c r="A67" s="2"/>
      <c r="B67" s="2"/>
      <c r="C67" s="2"/>
      <c r="D67" s="2"/>
      <c r="E67" s="2"/>
      <c r="F67" s="2"/>
      <c r="G67" s="2"/>
      <c r="H67" s="2"/>
      <c r="I67" s="2"/>
      <c r="J67" s="2"/>
      <c r="K67" s="2"/>
      <c r="L67" s="2"/>
      <c r="M67" s="2"/>
      <c r="N67" s="2"/>
      <c r="O67" s="2"/>
      <c r="P67" s="2"/>
      <c r="Q67" s="2"/>
      <c r="R67" s="2"/>
      <c r="S67" s="2"/>
      <c r="T67" s="2"/>
      <c r="U67" s="2"/>
      <c r="V67" s="2"/>
    </row>
    <row r="68" spans="1:22" ht="15.75" customHeight="1">
      <c r="A68" s="2"/>
      <c r="B68" s="2"/>
      <c r="C68" s="2"/>
      <c r="D68" s="2"/>
      <c r="E68" s="2"/>
      <c r="F68" s="2"/>
      <c r="G68" s="2"/>
      <c r="H68" s="2"/>
      <c r="I68" s="2"/>
      <c r="J68" s="2"/>
      <c r="K68" s="2"/>
      <c r="L68" s="2"/>
      <c r="M68" s="2"/>
      <c r="N68" s="2"/>
      <c r="O68" s="2"/>
      <c r="P68" s="2"/>
      <c r="Q68" s="2"/>
      <c r="R68" s="2"/>
      <c r="S68" s="2"/>
      <c r="T68" s="2"/>
      <c r="U68" s="2"/>
      <c r="V68" s="2"/>
    </row>
    <row r="69" spans="1:22" ht="15.75" customHeight="1">
      <c r="A69" s="2"/>
      <c r="B69" s="2"/>
      <c r="C69" s="2"/>
      <c r="D69" s="2"/>
      <c r="E69" s="2"/>
      <c r="F69" s="2"/>
      <c r="G69" s="2"/>
      <c r="H69" s="2"/>
      <c r="I69" s="2"/>
      <c r="J69" s="2"/>
      <c r="K69" s="2"/>
      <c r="L69" s="2"/>
      <c r="M69" s="2"/>
      <c r="N69" s="2"/>
      <c r="O69" s="2"/>
      <c r="P69" s="2"/>
      <c r="Q69" s="2"/>
      <c r="R69" s="2"/>
      <c r="S69" s="2"/>
      <c r="T69" s="2"/>
      <c r="U69" s="2"/>
      <c r="V69" s="2"/>
    </row>
    <row r="70" spans="1:22" ht="15.75" customHeight="1">
      <c r="A70" s="2"/>
      <c r="B70" s="2"/>
      <c r="C70" s="2"/>
      <c r="D70" s="2"/>
      <c r="E70" s="2"/>
      <c r="F70" s="2"/>
      <c r="G70" s="2"/>
      <c r="H70" s="2"/>
      <c r="I70" s="2"/>
      <c r="J70" s="2"/>
      <c r="K70" s="2"/>
      <c r="L70" s="2"/>
      <c r="M70" s="2"/>
      <c r="N70" s="2"/>
      <c r="O70" s="2"/>
      <c r="P70" s="2"/>
      <c r="Q70" s="2"/>
      <c r="R70" s="2"/>
      <c r="S70" s="2"/>
      <c r="T70" s="2"/>
      <c r="U70" s="2"/>
      <c r="V70" s="2"/>
    </row>
    <row r="71" spans="1:22" ht="15.75" customHeight="1">
      <c r="A71" s="2"/>
      <c r="B71" s="2"/>
      <c r="C71" s="2"/>
      <c r="D71" s="2"/>
      <c r="E71" s="2"/>
      <c r="F71" s="2"/>
      <c r="G71" s="2"/>
      <c r="H71" s="2"/>
      <c r="I71" s="2"/>
      <c r="J71" s="2"/>
      <c r="K71" s="2"/>
      <c r="L71" s="2"/>
      <c r="M71" s="2"/>
      <c r="N71" s="2"/>
      <c r="O71" s="2"/>
      <c r="P71" s="2"/>
      <c r="Q71" s="2"/>
      <c r="R71" s="2"/>
      <c r="S71" s="2"/>
      <c r="T71" s="2"/>
      <c r="U71" s="2"/>
      <c r="V71" s="2"/>
    </row>
    <row r="72" spans="1:22" ht="15.75" customHeight="1">
      <c r="A72" s="2"/>
      <c r="B72" s="2"/>
      <c r="C72" s="2"/>
      <c r="D72" s="2"/>
      <c r="E72" s="2"/>
      <c r="F72" s="2"/>
      <c r="G72" s="2"/>
      <c r="H72" s="2"/>
      <c r="I72" s="2"/>
      <c r="J72" s="2"/>
      <c r="K72" s="2"/>
      <c r="L72" s="2"/>
      <c r="M72" s="2"/>
      <c r="N72" s="2"/>
      <c r="O72" s="2"/>
      <c r="P72" s="2"/>
      <c r="Q72" s="2"/>
      <c r="R72" s="2"/>
      <c r="S72" s="2"/>
      <c r="T72" s="2"/>
      <c r="U72" s="2"/>
      <c r="V72" s="2"/>
    </row>
    <row r="73" spans="1:22" ht="15.75" customHeight="1">
      <c r="A73" s="2"/>
      <c r="B73" s="2"/>
      <c r="C73" s="2"/>
      <c r="D73" s="2"/>
      <c r="E73" s="2"/>
      <c r="F73" s="2"/>
      <c r="G73" s="2"/>
      <c r="H73" s="2"/>
      <c r="I73" s="2"/>
      <c r="J73" s="2"/>
      <c r="K73" s="2"/>
      <c r="L73" s="2"/>
      <c r="M73" s="2"/>
      <c r="N73" s="2"/>
      <c r="O73" s="2"/>
      <c r="P73" s="2"/>
      <c r="Q73" s="2"/>
      <c r="R73" s="2"/>
      <c r="S73" s="2"/>
      <c r="T73" s="2"/>
      <c r="U73" s="2"/>
      <c r="V73" s="2"/>
    </row>
    <row r="74" spans="1:22" ht="15.75" customHeight="1">
      <c r="A74" s="2"/>
      <c r="B74" s="2"/>
      <c r="C74" s="2"/>
      <c r="D74" s="2"/>
      <c r="E74" s="2"/>
      <c r="F74" s="2"/>
      <c r="G74" s="2"/>
      <c r="H74" s="2"/>
      <c r="I74" s="2"/>
      <c r="J74" s="2"/>
      <c r="K74" s="2"/>
      <c r="L74" s="2"/>
      <c r="M74" s="2"/>
      <c r="N74" s="2"/>
      <c r="O74" s="2"/>
      <c r="P74" s="2"/>
      <c r="Q74" s="2"/>
      <c r="R74" s="2"/>
      <c r="S74" s="2"/>
      <c r="T74" s="2"/>
      <c r="U74" s="2"/>
      <c r="V74" s="2"/>
    </row>
    <row r="75" spans="1:22" ht="15.75" customHeight="1">
      <c r="A75" s="2"/>
      <c r="B75" s="2"/>
      <c r="C75" s="2"/>
      <c r="D75" s="2"/>
      <c r="E75" s="2"/>
      <c r="F75" s="2"/>
      <c r="G75" s="2"/>
      <c r="H75" s="2"/>
      <c r="I75" s="2"/>
      <c r="J75" s="2"/>
      <c r="K75" s="2"/>
      <c r="L75" s="2"/>
      <c r="M75" s="2"/>
      <c r="N75" s="2"/>
      <c r="O75" s="2"/>
      <c r="P75" s="2"/>
      <c r="Q75" s="2"/>
      <c r="R75" s="2"/>
      <c r="S75" s="2"/>
      <c r="T75" s="2"/>
      <c r="U75" s="2"/>
      <c r="V75" s="2"/>
    </row>
    <row r="76" spans="1:22" ht="15.75" customHeight="1">
      <c r="A76" s="2"/>
      <c r="B76" s="2"/>
      <c r="C76" s="2"/>
      <c r="D76" s="2"/>
      <c r="E76" s="2"/>
      <c r="F76" s="2"/>
      <c r="G76" s="2"/>
      <c r="H76" s="2"/>
      <c r="I76" s="2"/>
      <c r="J76" s="2"/>
      <c r="K76" s="2"/>
      <c r="L76" s="2"/>
      <c r="M76" s="2"/>
      <c r="N76" s="2"/>
      <c r="O76" s="2"/>
      <c r="P76" s="2"/>
      <c r="Q76" s="2"/>
      <c r="R76" s="2"/>
      <c r="S76" s="2"/>
      <c r="T76" s="2"/>
      <c r="U76" s="2"/>
      <c r="V76" s="2"/>
    </row>
    <row r="77" spans="1:22" ht="15.75" customHeight="1">
      <c r="A77" s="2"/>
      <c r="B77" s="2"/>
      <c r="C77" s="2"/>
      <c r="D77" s="2"/>
      <c r="E77" s="2"/>
      <c r="F77" s="2"/>
      <c r="G77" s="2"/>
      <c r="H77" s="2"/>
      <c r="I77" s="2"/>
      <c r="J77" s="2"/>
      <c r="K77" s="2"/>
      <c r="L77" s="2"/>
      <c r="M77" s="2"/>
      <c r="N77" s="2"/>
      <c r="O77" s="2"/>
      <c r="P77" s="2"/>
      <c r="Q77" s="2"/>
      <c r="R77" s="2"/>
      <c r="S77" s="2"/>
      <c r="T77" s="2"/>
      <c r="U77" s="2"/>
      <c r="V77" s="2"/>
    </row>
    <row r="78" spans="1:22" ht="15.75" customHeight="1">
      <c r="A78" s="2"/>
      <c r="B78" s="2"/>
      <c r="C78" s="2"/>
      <c r="D78" s="2"/>
      <c r="E78" s="2"/>
      <c r="F78" s="2"/>
      <c r="G78" s="2"/>
      <c r="H78" s="2"/>
      <c r="I78" s="2"/>
      <c r="J78" s="2"/>
      <c r="K78" s="2"/>
      <c r="L78" s="2"/>
      <c r="M78" s="2"/>
      <c r="N78" s="2"/>
      <c r="O78" s="2"/>
      <c r="P78" s="2"/>
      <c r="Q78" s="2"/>
      <c r="R78" s="2"/>
      <c r="S78" s="2"/>
      <c r="T78" s="2"/>
      <c r="U78" s="2"/>
      <c r="V78" s="2"/>
    </row>
    <row r="79" spans="1:22" ht="15.75" customHeight="1">
      <c r="A79" s="2"/>
      <c r="B79" s="2"/>
      <c r="C79" s="2"/>
      <c r="D79" s="2"/>
      <c r="E79" s="2"/>
      <c r="F79" s="2"/>
      <c r="G79" s="2"/>
      <c r="H79" s="2"/>
      <c r="I79" s="2"/>
      <c r="J79" s="2"/>
      <c r="K79" s="2"/>
      <c r="L79" s="2"/>
      <c r="M79" s="2"/>
      <c r="N79" s="2"/>
      <c r="O79" s="2"/>
      <c r="P79" s="2"/>
      <c r="Q79" s="2"/>
      <c r="R79" s="2"/>
      <c r="S79" s="2"/>
      <c r="T79" s="2"/>
      <c r="U79" s="2"/>
      <c r="V79" s="2"/>
    </row>
    <row r="80" spans="1:22" ht="15.75" customHeight="1">
      <c r="A80" s="2"/>
      <c r="B80" s="2"/>
      <c r="C80" s="2"/>
      <c r="D80" s="2"/>
      <c r="E80" s="2"/>
      <c r="F80" s="2"/>
      <c r="G80" s="2"/>
      <c r="H80" s="2"/>
      <c r="I80" s="2"/>
      <c r="J80" s="2"/>
      <c r="K80" s="2"/>
      <c r="L80" s="2"/>
      <c r="M80" s="2"/>
      <c r="N80" s="2"/>
      <c r="O80" s="2"/>
      <c r="P80" s="2"/>
      <c r="Q80" s="2"/>
      <c r="R80" s="2"/>
      <c r="S80" s="2"/>
      <c r="T80" s="2"/>
      <c r="U80" s="2"/>
      <c r="V80" s="2"/>
    </row>
    <row r="81" spans="1:22" ht="15.75" customHeight="1">
      <c r="A81" s="2"/>
      <c r="B81" s="2"/>
      <c r="C81" s="2"/>
      <c r="D81" s="2"/>
      <c r="E81" s="2"/>
      <c r="F81" s="2"/>
      <c r="G81" s="2"/>
      <c r="H81" s="2"/>
      <c r="I81" s="2"/>
      <c r="J81" s="2"/>
      <c r="K81" s="2"/>
      <c r="L81" s="2"/>
      <c r="M81" s="2"/>
      <c r="N81" s="2"/>
      <c r="O81" s="2"/>
      <c r="P81" s="2"/>
      <c r="Q81" s="2"/>
      <c r="R81" s="2"/>
      <c r="S81" s="2"/>
      <c r="T81" s="2"/>
      <c r="U81" s="2"/>
      <c r="V81" s="2"/>
    </row>
    <row r="82" spans="1:22" ht="15.75" customHeight="1">
      <c r="A82" s="2"/>
      <c r="B82" s="2"/>
      <c r="C82" s="2"/>
      <c r="D82" s="2"/>
      <c r="E82" s="2"/>
      <c r="F82" s="2"/>
      <c r="G82" s="2"/>
      <c r="H82" s="2"/>
      <c r="I82" s="2"/>
      <c r="J82" s="2"/>
      <c r="K82" s="2"/>
      <c r="L82" s="2"/>
      <c r="M82" s="2"/>
      <c r="N82" s="2"/>
      <c r="O82" s="2"/>
      <c r="P82" s="2"/>
      <c r="Q82" s="2"/>
      <c r="R82" s="2"/>
      <c r="S82" s="2"/>
      <c r="T82" s="2"/>
      <c r="U82" s="2"/>
      <c r="V82" s="2"/>
    </row>
    <row r="83" spans="1:22" ht="15.75" customHeight="1">
      <c r="A83" s="2"/>
      <c r="B83" s="2"/>
      <c r="C83" s="2"/>
      <c r="D83" s="2"/>
      <c r="E83" s="2"/>
      <c r="F83" s="2"/>
      <c r="G83" s="2"/>
      <c r="H83" s="2"/>
      <c r="I83" s="2"/>
      <c r="J83" s="2"/>
      <c r="K83" s="2"/>
      <c r="L83" s="2"/>
      <c r="M83" s="2"/>
      <c r="N83" s="2"/>
      <c r="O83" s="2"/>
      <c r="P83" s="2"/>
      <c r="Q83" s="2"/>
      <c r="R83" s="2"/>
      <c r="S83" s="2"/>
      <c r="T83" s="2"/>
      <c r="U83" s="2"/>
      <c r="V83" s="2"/>
    </row>
    <row r="84" spans="1:22" ht="15.75" customHeight="1">
      <c r="A84" s="2"/>
      <c r="B84" s="2"/>
      <c r="C84" s="2"/>
      <c r="D84" s="2"/>
      <c r="E84" s="2"/>
      <c r="F84" s="2"/>
      <c r="G84" s="2"/>
      <c r="H84" s="2"/>
      <c r="I84" s="2"/>
      <c r="J84" s="2"/>
      <c r="K84" s="2"/>
      <c r="L84" s="2"/>
      <c r="M84" s="2"/>
      <c r="N84" s="2"/>
      <c r="O84" s="2"/>
      <c r="P84" s="2"/>
      <c r="Q84" s="2"/>
      <c r="R84" s="2"/>
      <c r="S84" s="2"/>
      <c r="T84" s="2"/>
      <c r="U84" s="2"/>
      <c r="V84" s="2"/>
    </row>
    <row r="85" spans="1:22" ht="15.75" customHeight="1">
      <c r="A85" s="2"/>
      <c r="B85" s="2"/>
      <c r="C85" s="2"/>
      <c r="D85" s="2"/>
      <c r="E85" s="2"/>
      <c r="F85" s="2"/>
      <c r="G85" s="2"/>
      <c r="H85" s="2"/>
      <c r="I85" s="2"/>
      <c r="J85" s="2"/>
      <c r="K85" s="2"/>
      <c r="L85" s="2"/>
      <c r="M85" s="2"/>
      <c r="N85" s="2"/>
      <c r="O85" s="2"/>
      <c r="P85" s="2"/>
      <c r="Q85" s="2"/>
      <c r="R85" s="2"/>
      <c r="S85" s="2"/>
      <c r="T85" s="2"/>
      <c r="U85" s="2"/>
      <c r="V85" s="2"/>
    </row>
    <row r="86" spans="1:22" ht="15.75" customHeight="1">
      <c r="A86" s="2"/>
      <c r="B86" s="2"/>
      <c r="C86" s="2"/>
      <c r="D86" s="2"/>
      <c r="E86" s="2"/>
      <c r="F86" s="2"/>
      <c r="G86" s="2"/>
      <c r="H86" s="2"/>
      <c r="I86" s="2"/>
      <c r="J86" s="2"/>
      <c r="K86" s="2"/>
      <c r="L86" s="2"/>
      <c r="M86" s="2"/>
      <c r="N86" s="2"/>
      <c r="O86" s="2"/>
      <c r="P86" s="2"/>
      <c r="Q86" s="2"/>
      <c r="R86" s="2"/>
      <c r="S86" s="2"/>
      <c r="T86" s="2"/>
      <c r="U86" s="2"/>
      <c r="V86" s="2"/>
    </row>
    <row r="87" spans="1:22" ht="15.75" customHeight="1">
      <c r="A87" s="2"/>
      <c r="B87" s="2"/>
      <c r="C87" s="2"/>
      <c r="D87" s="2"/>
      <c r="E87" s="2"/>
      <c r="F87" s="2"/>
      <c r="G87" s="2"/>
      <c r="H87" s="2"/>
      <c r="I87" s="2"/>
      <c r="J87" s="2"/>
      <c r="K87" s="2"/>
      <c r="L87" s="2"/>
      <c r="M87" s="2"/>
      <c r="N87" s="2"/>
      <c r="O87" s="2"/>
      <c r="P87" s="2"/>
      <c r="Q87" s="2"/>
      <c r="R87" s="2"/>
      <c r="S87" s="2"/>
      <c r="T87" s="2"/>
      <c r="U87" s="2"/>
      <c r="V87" s="2"/>
    </row>
    <row r="88" spans="1:22" ht="15.75" customHeight="1">
      <c r="A88" s="2"/>
      <c r="B88" s="2"/>
      <c r="C88" s="2"/>
      <c r="D88" s="2"/>
      <c r="E88" s="2"/>
      <c r="F88" s="2"/>
      <c r="G88" s="2"/>
      <c r="H88" s="2"/>
      <c r="I88" s="2"/>
      <c r="J88" s="2"/>
      <c r="K88" s="2"/>
      <c r="L88" s="2"/>
      <c r="M88" s="2"/>
      <c r="N88" s="2"/>
      <c r="O88" s="2"/>
      <c r="P88" s="2"/>
      <c r="Q88" s="2"/>
      <c r="R88" s="2"/>
      <c r="S88" s="2"/>
      <c r="T88" s="2"/>
      <c r="U88" s="2"/>
      <c r="V88" s="2"/>
    </row>
    <row r="89" spans="1:22" ht="15.75" customHeight="1">
      <c r="A89" s="2"/>
      <c r="B89" s="2"/>
      <c r="C89" s="2"/>
      <c r="D89" s="2"/>
      <c r="E89" s="2"/>
      <c r="F89" s="2"/>
      <c r="G89" s="2"/>
      <c r="H89" s="2"/>
      <c r="I89" s="2"/>
      <c r="J89" s="2"/>
      <c r="K89" s="2"/>
      <c r="L89" s="2"/>
      <c r="M89" s="2"/>
      <c r="N89" s="2"/>
      <c r="O89" s="2"/>
      <c r="P89" s="2"/>
      <c r="Q89" s="2"/>
      <c r="R89" s="2"/>
      <c r="S89" s="2"/>
      <c r="T89" s="2"/>
      <c r="U89" s="2"/>
      <c r="V89" s="2"/>
    </row>
    <row r="90" spans="1:22" ht="15.75" customHeight="1">
      <c r="A90" s="2"/>
      <c r="B90" s="2"/>
      <c r="C90" s="2"/>
      <c r="D90" s="2"/>
      <c r="E90" s="2"/>
      <c r="F90" s="2"/>
      <c r="G90" s="2"/>
      <c r="H90" s="2"/>
      <c r="I90" s="2"/>
      <c r="J90" s="2"/>
      <c r="K90" s="2"/>
      <c r="L90" s="2"/>
      <c r="M90" s="2"/>
      <c r="N90" s="2"/>
      <c r="O90" s="2"/>
      <c r="P90" s="2"/>
      <c r="Q90" s="2"/>
      <c r="R90" s="2"/>
      <c r="S90" s="2"/>
      <c r="T90" s="2"/>
      <c r="U90" s="2"/>
      <c r="V90" s="2"/>
    </row>
    <row r="91" spans="1:22" ht="15.75" customHeight="1">
      <c r="A91" s="2"/>
      <c r="B91" s="2"/>
      <c r="C91" s="2"/>
      <c r="D91" s="2"/>
      <c r="E91" s="2"/>
      <c r="F91" s="2"/>
      <c r="G91" s="2"/>
      <c r="H91" s="2"/>
      <c r="I91" s="2"/>
      <c r="J91" s="2"/>
      <c r="K91" s="2"/>
      <c r="L91" s="2"/>
      <c r="M91" s="2"/>
      <c r="N91" s="2"/>
      <c r="O91" s="2"/>
      <c r="P91" s="2"/>
      <c r="Q91" s="2"/>
      <c r="R91" s="2"/>
      <c r="S91" s="2"/>
      <c r="T91" s="2"/>
      <c r="U91" s="2"/>
      <c r="V91" s="2"/>
    </row>
    <row r="92" spans="1:22" ht="15.75" customHeight="1">
      <c r="A92" s="2"/>
      <c r="B92" s="2"/>
      <c r="C92" s="2"/>
      <c r="D92" s="2"/>
      <c r="E92" s="2"/>
      <c r="F92" s="2"/>
      <c r="G92" s="2"/>
      <c r="H92" s="2"/>
      <c r="I92" s="2"/>
      <c r="J92" s="2"/>
      <c r="K92" s="2"/>
      <c r="L92" s="2"/>
      <c r="M92" s="2"/>
      <c r="N92" s="2"/>
      <c r="O92" s="2"/>
      <c r="P92" s="2"/>
      <c r="Q92" s="2"/>
      <c r="R92" s="2"/>
      <c r="S92" s="2"/>
      <c r="T92" s="2"/>
      <c r="U92" s="2"/>
      <c r="V92" s="2"/>
    </row>
    <row r="93" spans="1:22" ht="15.75" customHeight="1">
      <c r="A93" s="2"/>
      <c r="B93" s="2"/>
      <c r="C93" s="2"/>
      <c r="D93" s="2"/>
      <c r="E93" s="2"/>
      <c r="F93" s="2"/>
      <c r="G93" s="2"/>
      <c r="H93" s="2"/>
      <c r="I93" s="2"/>
      <c r="J93" s="2"/>
      <c r="K93" s="2"/>
      <c r="L93" s="2"/>
      <c r="M93" s="2"/>
      <c r="N93" s="2"/>
      <c r="O93" s="2"/>
      <c r="P93" s="2"/>
      <c r="Q93" s="2"/>
      <c r="R93" s="2"/>
      <c r="S93" s="2"/>
      <c r="T93" s="2"/>
      <c r="U93" s="2"/>
      <c r="V93" s="2"/>
    </row>
    <row r="94" spans="1:22" ht="15.75" customHeight="1">
      <c r="A94" s="2"/>
      <c r="B94" s="2"/>
      <c r="C94" s="2"/>
      <c r="D94" s="2"/>
      <c r="E94" s="2"/>
      <c r="F94" s="2"/>
      <c r="G94" s="2"/>
      <c r="H94" s="2"/>
      <c r="I94" s="2"/>
      <c r="J94" s="2"/>
      <c r="K94" s="2"/>
      <c r="L94" s="2"/>
      <c r="M94" s="2"/>
      <c r="N94" s="2"/>
      <c r="O94" s="2"/>
      <c r="P94" s="2"/>
      <c r="Q94" s="2"/>
      <c r="R94" s="2"/>
      <c r="S94" s="2"/>
      <c r="T94" s="2"/>
      <c r="U94" s="2"/>
      <c r="V94" s="2"/>
    </row>
    <row r="95" spans="1:22" ht="15.75" customHeight="1">
      <c r="A95" s="2"/>
      <c r="B95" s="2"/>
      <c r="C95" s="2"/>
      <c r="D95" s="2"/>
      <c r="E95" s="2"/>
      <c r="F95" s="2"/>
      <c r="G95" s="2"/>
      <c r="H95" s="2"/>
      <c r="I95" s="2"/>
      <c r="J95" s="2"/>
      <c r="K95" s="2"/>
      <c r="L95" s="2"/>
      <c r="M95" s="2"/>
      <c r="N95" s="2"/>
      <c r="O95" s="2"/>
      <c r="P95" s="2"/>
      <c r="Q95" s="2"/>
      <c r="R95" s="2"/>
      <c r="S95" s="2"/>
      <c r="T95" s="2"/>
      <c r="U95" s="2"/>
      <c r="V95" s="2"/>
    </row>
    <row r="96" spans="1:22" ht="15.75" customHeight="1">
      <c r="A96" s="2"/>
      <c r="B96" s="2"/>
      <c r="C96" s="2"/>
      <c r="D96" s="2"/>
      <c r="E96" s="2"/>
      <c r="F96" s="2"/>
      <c r="G96" s="2"/>
      <c r="H96" s="2"/>
      <c r="I96" s="2"/>
      <c r="J96" s="2"/>
      <c r="K96" s="2"/>
      <c r="L96" s="2"/>
      <c r="M96" s="2"/>
      <c r="N96" s="2"/>
      <c r="O96" s="2"/>
      <c r="P96" s="2"/>
      <c r="Q96" s="2"/>
      <c r="R96" s="2"/>
      <c r="S96" s="2"/>
      <c r="T96" s="2"/>
      <c r="U96" s="2"/>
      <c r="V96" s="2"/>
    </row>
    <row r="97" spans="1:22" ht="15.75" customHeight="1">
      <c r="A97" s="2"/>
      <c r="B97" s="2"/>
      <c r="C97" s="2"/>
      <c r="D97" s="2"/>
      <c r="E97" s="2"/>
      <c r="F97" s="2"/>
      <c r="G97" s="2"/>
      <c r="H97" s="2"/>
      <c r="I97" s="2"/>
      <c r="J97" s="2"/>
      <c r="K97" s="2"/>
      <c r="L97" s="2"/>
      <c r="M97" s="2"/>
      <c r="N97" s="2"/>
      <c r="O97" s="2"/>
      <c r="P97" s="2"/>
      <c r="Q97" s="2"/>
      <c r="R97" s="2"/>
      <c r="S97" s="2"/>
      <c r="T97" s="2"/>
      <c r="U97" s="2"/>
      <c r="V97" s="2"/>
    </row>
    <row r="98" spans="1:22" ht="15.75" customHeight="1">
      <c r="A98" s="2"/>
      <c r="B98" s="2"/>
      <c r="C98" s="2"/>
      <c r="D98" s="2"/>
      <c r="E98" s="2"/>
      <c r="F98" s="2"/>
      <c r="G98" s="2"/>
      <c r="H98" s="2"/>
      <c r="I98" s="2"/>
      <c r="J98" s="2"/>
      <c r="K98" s="2"/>
      <c r="L98" s="2"/>
      <c r="M98" s="2"/>
      <c r="N98" s="2"/>
      <c r="O98" s="2"/>
      <c r="P98" s="2"/>
      <c r="Q98" s="2"/>
      <c r="R98" s="2"/>
      <c r="S98" s="2"/>
      <c r="T98" s="2"/>
      <c r="U98" s="2"/>
      <c r="V98" s="2"/>
    </row>
    <row r="99" spans="1:22" ht="15.75" customHeight="1">
      <c r="A99" s="2"/>
      <c r="B99" s="2"/>
      <c r="C99" s="2"/>
      <c r="D99" s="2"/>
      <c r="E99" s="2"/>
      <c r="F99" s="2"/>
      <c r="G99" s="2"/>
      <c r="H99" s="2"/>
      <c r="I99" s="2"/>
      <c r="J99" s="2"/>
      <c r="K99" s="2"/>
      <c r="L99" s="2"/>
      <c r="M99" s="2"/>
      <c r="N99" s="2"/>
      <c r="O99" s="2"/>
      <c r="P99" s="2"/>
      <c r="Q99" s="2"/>
      <c r="R99" s="2"/>
      <c r="S99" s="2"/>
      <c r="T99" s="2"/>
      <c r="U99" s="2"/>
      <c r="V99" s="2"/>
    </row>
    <row r="100" spans="1:22" ht="15.75"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c r="A977" s="2"/>
      <c r="B977" s="2"/>
      <c r="C977" s="2"/>
      <c r="D977" s="2"/>
      <c r="E977" s="2"/>
      <c r="F977" s="2"/>
      <c r="G977" s="2"/>
      <c r="H977" s="2"/>
      <c r="I977" s="2"/>
      <c r="J977" s="2"/>
      <c r="K977" s="2"/>
      <c r="L977" s="2"/>
      <c r="M977" s="2"/>
      <c r="N977" s="2"/>
      <c r="O977" s="2"/>
      <c r="P977" s="2"/>
      <c r="Q977" s="2"/>
      <c r="R977" s="2"/>
      <c r="S977" s="2"/>
      <c r="T977" s="2"/>
      <c r="U977" s="2"/>
      <c r="V977" s="2"/>
    </row>
  </sheetData>
  <sheetProtection password="A7E0" sheet="1" objects="1" scenarios="1" selectLockedCells="1"/>
  <mergeCells count="51">
    <mergeCell ref="A8:L8"/>
    <mergeCell ref="A6:B7"/>
    <mergeCell ref="C6:E6"/>
    <mergeCell ref="F6:G6"/>
    <mergeCell ref="H6:I7"/>
    <mergeCell ref="J6:J7"/>
    <mergeCell ref="C7:E7"/>
    <mergeCell ref="F7:G7"/>
    <mergeCell ref="K4:L7"/>
    <mergeCell ref="A4:B4"/>
    <mergeCell ref="C4:E4"/>
    <mergeCell ref="F4:G4"/>
    <mergeCell ref="H4:J4"/>
    <mergeCell ref="C5:E5"/>
    <mergeCell ref="B21:L21"/>
    <mergeCell ref="B22:L22"/>
    <mergeCell ref="J16:L16"/>
    <mergeCell ref="B16:I16"/>
    <mergeCell ref="V3:W3"/>
    <mergeCell ref="O4:Q4"/>
    <mergeCell ref="R4:U4"/>
    <mergeCell ref="V4:W4"/>
    <mergeCell ref="B9:I9"/>
    <mergeCell ref="F5:G5"/>
    <mergeCell ref="H5:J5"/>
    <mergeCell ref="A5:B5"/>
    <mergeCell ref="O3:Q3"/>
    <mergeCell ref="R3:U3"/>
    <mergeCell ref="A9:A10"/>
    <mergeCell ref="J9:L10"/>
    <mergeCell ref="B10:I10"/>
    <mergeCell ref="B23:L23"/>
    <mergeCell ref="B24:L24"/>
    <mergeCell ref="J11:L11"/>
    <mergeCell ref="J12:L12"/>
    <mergeCell ref="J13:L13"/>
    <mergeCell ref="J14:L14"/>
    <mergeCell ref="J15:L15"/>
    <mergeCell ref="B11:I11"/>
    <mergeCell ref="B12:I12"/>
    <mergeCell ref="B13:I13"/>
    <mergeCell ref="B14:I14"/>
    <mergeCell ref="B15:I15"/>
    <mergeCell ref="B19:L19"/>
    <mergeCell ref="B20:L20"/>
    <mergeCell ref="B18:L18"/>
    <mergeCell ref="K1:L1"/>
    <mergeCell ref="K2:L2"/>
    <mergeCell ref="B1:E2"/>
    <mergeCell ref="F1:J2"/>
    <mergeCell ref="A3:L3"/>
  </mergeCells>
  <printOptions horizontalCentered="1"/>
  <pageMargins left="0.25" right="0.25" top="0.74803149606299202" bottom="0.39370078740157499" header="0" footer="0"/>
  <pageSetup paperSize="9" orientation="landscape" r:id="rId1"/>
  <headerFooter>
    <oddHeader>&amp;LFormat No.: SSGMCE/ETC/&amp;CRev. No. : 01&amp;RRev. Date : 25/01/2020</oddHeader>
    <oddFooter>&amp;C&amp;P</oddFooter>
  </headerFooter>
  <drawing r:id="rId2"/>
</worksheet>
</file>

<file path=xl/worksheets/sheet2.xml><?xml version="1.0" encoding="utf-8"?>
<worksheet xmlns="http://schemas.openxmlformats.org/spreadsheetml/2006/main" xmlns:r="http://schemas.openxmlformats.org/officeDocument/2006/relationships">
  <dimension ref="A1:L200"/>
  <sheetViews>
    <sheetView tabSelected="1" topLeftCell="A187" zoomScale="85" zoomScaleNormal="85" workbookViewId="0">
      <selection activeCell="J195" sqref="J195"/>
    </sheetView>
  </sheetViews>
  <sheetFormatPr defaultRowHeight="15"/>
  <cols>
    <col min="1" max="2" width="11.85546875" style="9" customWidth="1"/>
    <col min="3" max="3" width="12.5703125" style="9" customWidth="1"/>
    <col min="4" max="12" width="11.85546875" style="9" customWidth="1"/>
    <col min="13" max="14" width="9.140625" style="9"/>
    <col min="15" max="15" width="10.140625" style="9" bestFit="1" customWidth="1"/>
    <col min="16" max="16384" width="9.140625" style="9"/>
  </cols>
  <sheetData>
    <row r="1" spans="1:12" ht="34.5" customHeight="1">
      <c r="A1" s="25"/>
      <c r="B1" s="105"/>
      <c r="C1" s="105"/>
      <c r="D1" s="105"/>
      <c r="E1" s="105"/>
      <c r="F1" s="101" t="s">
        <v>176</v>
      </c>
      <c r="G1" s="107"/>
      <c r="H1" s="107"/>
      <c r="I1" s="107"/>
      <c r="J1" s="107"/>
      <c r="K1" s="101" t="s">
        <v>0</v>
      </c>
      <c r="L1" s="102"/>
    </row>
    <row r="2" spans="1:12" ht="34.5" customHeight="1" thickBot="1">
      <c r="A2" s="26"/>
      <c r="B2" s="106"/>
      <c r="C2" s="106"/>
      <c r="D2" s="106"/>
      <c r="E2" s="106"/>
      <c r="F2" s="108"/>
      <c r="G2" s="109"/>
      <c r="H2" s="109"/>
      <c r="I2" s="109"/>
      <c r="J2" s="109"/>
      <c r="K2" s="108" t="str">
        <f>COs!K2</f>
        <v>2021-22</v>
      </c>
      <c r="L2" s="271"/>
    </row>
    <row r="3" spans="1:12" ht="25.5" customHeight="1" thickBot="1">
      <c r="A3" s="110" t="s">
        <v>160</v>
      </c>
      <c r="B3" s="111"/>
      <c r="C3" s="111"/>
      <c r="D3" s="111"/>
      <c r="E3" s="111"/>
      <c r="F3" s="111"/>
      <c r="G3" s="111"/>
      <c r="H3" s="111"/>
      <c r="I3" s="111"/>
      <c r="J3" s="111"/>
      <c r="K3" s="111"/>
      <c r="L3" s="112"/>
    </row>
    <row r="4" spans="1:12" ht="27.75" customHeight="1">
      <c r="A4" s="171" t="s">
        <v>1</v>
      </c>
      <c r="B4" s="172"/>
      <c r="C4" s="272" t="str">
        <f>COs!C4</f>
        <v>3U</v>
      </c>
      <c r="D4" s="272"/>
      <c r="E4" s="273"/>
      <c r="F4" s="173" t="s">
        <v>3</v>
      </c>
      <c r="G4" s="174"/>
      <c r="H4" s="272" t="str">
        <f>COs!H4</f>
        <v>CN</v>
      </c>
      <c r="I4" s="272"/>
      <c r="J4" s="274"/>
      <c r="K4" s="30" t="s">
        <v>158</v>
      </c>
      <c r="L4" s="27" t="s">
        <v>159</v>
      </c>
    </row>
    <row r="5" spans="1:12" ht="27.75" customHeight="1" thickBot="1">
      <c r="A5" s="137" t="s">
        <v>18</v>
      </c>
      <c r="B5" s="138"/>
      <c r="C5" s="275" t="str">
        <f>COs!C5</f>
        <v>VI</v>
      </c>
      <c r="D5" s="275"/>
      <c r="E5" s="276"/>
      <c r="F5" s="133" t="s">
        <v>174</v>
      </c>
      <c r="G5" s="134"/>
      <c r="H5" s="275" t="str">
        <f>COs!H5</f>
        <v>6ETC01</v>
      </c>
      <c r="I5" s="275"/>
      <c r="J5" s="277"/>
      <c r="K5" s="31">
        <v>1</v>
      </c>
      <c r="L5" s="28">
        <v>3</v>
      </c>
    </row>
    <row r="6" spans="1:12" ht="27.75" customHeight="1">
      <c r="A6" s="148" t="s">
        <v>4</v>
      </c>
      <c r="B6" s="149"/>
      <c r="C6" s="272" t="str">
        <f>IF(COs!C6="","",COs!C6)</f>
        <v>A.N.DOLAS</v>
      </c>
      <c r="D6" s="272"/>
      <c r="E6" s="272"/>
      <c r="F6" s="278" t="str">
        <f>IF(COs!F6="","",COs!F6)</f>
        <v/>
      </c>
      <c r="G6" s="279"/>
      <c r="H6" s="282" t="s">
        <v>2</v>
      </c>
      <c r="I6" s="283"/>
      <c r="J6" s="284">
        <f>COs!$J$6</f>
        <v>4</v>
      </c>
      <c r="K6" s="31">
        <v>0.66</v>
      </c>
      <c r="L6" s="28">
        <v>2</v>
      </c>
    </row>
    <row r="7" spans="1:12" ht="27.75" customHeight="1" thickBot="1">
      <c r="A7" s="150"/>
      <c r="B7" s="151"/>
      <c r="C7" s="275" t="str">
        <f>IF(COs!C7="","",COs!C7)</f>
        <v>V. S. INGOLE</v>
      </c>
      <c r="D7" s="275"/>
      <c r="E7" s="275"/>
      <c r="F7" s="280" t="str">
        <f>IF(COs!F7="","",COs!F7)</f>
        <v/>
      </c>
      <c r="G7" s="281"/>
      <c r="H7" s="133"/>
      <c r="I7" s="134"/>
      <c r="J7" s="285"/>
      <c r="K7" s="32">
        <v>0.33</v>
      </c>
      <c r="L7" s="29">
        <v>1</v>
      </c>
    </row>
    <row r="8" spans="1:12" ht="8.25" customHeight="1" thickBot="1">
      <c r="A8" s="223"/>
      <c r="B8" s="223"/>
      <c r="C8" s="223"/>
      <c r="D8" s="223"/>
      <c r="E8" s="223"/>
      <c r="F8" s="223"/>
      <c r="G8" s="223"/>
      <c r="H8" s="223"/>
      <c r="I8" s="223"/>
      <c r="J8" s="223"/>
      <c r="K8" s="223"/>
      <c r="L8" s="223"/>
    </row>
    <row r="9" spans="1:12" ht="19.5" customHeight="1" thickBot="1">
      <c r="A9" s="224" t="s">
        <v>175</v>
      </c>
      <c r="B9" s="225"/>
      <c r="C9" s="225"/>
      <c r="D9" s="225"/>
      <c r="E9" s="225"/>
      <c r="F9" s="226"/>
      <c r="G9" s="233" t="s">
        <v>155</v>
      </c>
      <c r="H9" s="234"/>
      <c r="I9" s="234"/>
      <c r="J9" s="234"/>
      <c r="K9" s="234"/>
      <c r="L9" s="235"/>
    </row>
    <row r="10" spans="1:12" ht="19.5" customHeight="1" thickBot="1">
      <c r="A10" s="227"/>
      <c r="B10" s="228"/>
      <c r="C10" s="228"/>
      <c r="D10" s="228"/>
      <c r="E10" s="228"/>
      <c r="F10" s="229"/>
      <c r="G10" s="77" t="str">
        <f>IF($J$6=6,"CO1",IF($J$6=5,"CO1",IF($J$6=4,"CO1",IF($J$6=6,"CO1",IF($J$6&lt;=3,"ERROR")))))</f>
        <v>CO1</v>
      </c>
      <c r="H10" s="78" t="str">
        <f>IF($J$6=6,"CO2",IF($J$6=5,"CO2",IF($J$6=4,"CO2",IF($J$6=6,"CO2",IF($J$6&lt;=3,"ERROR")))))</f>
        <v>CO2</v>
      </c>
      <c r="I10" s="78" t="str">
        <f>IF($J$6=6,"CO3",IF($J$6=5,"CO3",IF($J$6=4,"CO3",IF($J$6=6,"CO3",IF($J$6&lt;=3,"ERROR")))))</f>
        <v>CO3</v>
      </c>
      <c r="J10" s="78" t="str">
        <f>IF($J$6=6,"CO4",IF($J$6=5,"CO4",IF($J$6=4,"CO4",IF($J$6=6,"CO3",IF($J$6&lt;=3,"ERROR")))))</f>
        <v>CO4</v>
      </c>
      <c r="K10" s="78" t="str">
        <f>IF($J$6=6,"CO5",IF($J$6=5,"CO5",IF($J$6=4,"",IF($J$6=6,"CO3",IF($J$6&lt;=3,"ERROR")))))</f>
        <v/>
      </c>
      <c r="L10" s="79" t="str">
        <f>IF($J$6=6,"CO6",IF($J$6=5,"",IF($J$6=4,"",IF($J$6=6,"CO3",IF($J$6&lt;=3,"ERROR")))))</f>
        <v/>
      </c>
    </row>
    <row r="11" spans="1:12" ht="93.75" customHeight="1" thickBot="1">
      <c r="A11" s="230"/>
      <c r="B11" s="231"/>
      <c r="C11" s="231"/>
      <c r="D11" s="231"/>
      <c r="E11" s="231"/>
      <c r="F11" s="232"/>
      <c r="G11" s="75" t="str">
        <f>IF(COs!B11="","",COs!B11)</f>
        <v>Identify different types of network devices and their functions within a network and Distinguish between the layers of the OSI and TCP/IP model.</v>
      </c>
      <c r="H11" s="76" t="str">
        <f>IF(COs!B12="","",COs!B12)</f>
        <v>Understand the basic functions of data logical link control and media access control and protocol used in this layers.</v>
      </c>
      <c r="I11" s="76" t="str">
        <f>IF(COs!B13="","",COs!B13)</f>
        <v>Analyze, specify and design routing strategies for an IP based networking infrastructure</v>
      </c>
      <c r="J11" s="76" t="str">
        <f>IF(COs!B14="","",COs!B14)</f>
        <v>Understand the concept of reliable and unreliable transfer protocol of data and how TCP and UDP implement
these concepts and Understand various Application layer Protocols.</v>
      </c>
      <c r="K11" s="76" t="str">
        <f>IF(COs!B15="","",COs!B15)</f>
        <v/>
      </c>
      <c r="L11" s="76" t="str">
        <f>IF(COs!B16="","",COs!B16)</f>
        <v/>
      </c>
    </row>
    <row r="12" spans="1:12" ht="45.75" customHeight="1" thickBot="1">
      <c r="A12" s="256" t="s">
        <v>36</v>
      </c>
      <c r="B12" s="257"/>
      <c r="C12" s="257"/>
      <c r="D12" s="257"/>
      <c r="E12" s="257"/>
      <c r="F12" s="257"/>
      <c r="G12" s="237" t="s">
        <v>152</v>
      </c>
      <c r="H12" s="238"/>
      <c r="I12" s="238"/>
      <c r="J12" s="238"/>
      <c r="K12" s="238"/>
      <c r="L12" s="239"/>
    </row>
    <row r="13" spans="1:12" ht="15.75" thickBot="1">
      <c r="A13" s="261" t="s">
        <v>37</v>
      </c>
      <c r="B13" s="262"/>
      <c r="C13" s="262"/>
      <c r="D13" s="262" t="s">
        <v>38</v>
      </c>
      <c r="E13" s="262"/>
      <c r="F13" s="262"/>
      <c r="G13" s="21" t="str">
        <f>$G$10</f>
        <v>CO1</v>
      </c>
      <c r="H13" s="21" t="str">
        <f>$H$10</f>
        <v>CO2</v>
      </c>
      <c r="I13" s="21" t="str">
        <f>$I$10</f>
        <v>CO3</v>
      </c>
      <c r="J13" s="21" t="str">
        <f>$J$10</f>
        <v>CO4</v>
      </c>
      <c r="K13" s="21" t="str">
        <f>$K$10</f>
        <v/>
      </c>
      <c r="L13" s="22" t="str">
        <f>$L$10</f>
        <v/>
      </c>
    </row>
    <row r="14" spans="1:12" ht="46.5" customHeight="1">
      <c r="A14" s="263" t="s">
        <v>31</v>
      </c>
      <c r="B14" s="264"/>
      <c r="C14" s="264"/>
      <c r="D14" s="260" t="s">
        <v>189</v>
      </c>
      <c r="E14" s="260"/>
      <c r="F14" s="260"/>
      <c r="G14" s="66" t="s">
        <v>34</v>
      </c>
      <c r="H14" s="97" t="s">
        <v>34</v>
      </c>
      <c r="I14" s="97" t="s">
        <v>33</v>
      </c>
      <c r="J14" s="66" t="s">
        <v>34</v>
      </c>
      <c r="K14" s="66"/>
      <c r="L14" s="67"/>
    </row>
    <row r="15" spans="1:12" ht="46.5" customHeight="1">
      <c r="A15" s="244"/>
      <c r="B15" s="219"/>
      <c r="C15" s="219"/>
      <c r="D15" s="212" t="s">
        <v>85</v>
      </c>
      <c r="E15" s="212"/>
      <c r="F15" s="212"/>
      <c r="G15" s="68" t="s">
        <v>34</v>
      </c>
      <c r="H15" s="98" t="s">
        <v>34</v>
      </c>
      <c r="I15" s="68" t="s">
        <v>34</v>
      </c>
      <c r="J15" s="68" t="s">
        <v>34</v>
      </c>
      <c r="K15" s="68"/>
      <c r="L15" s="69"/>
    </row>
    <row r="16" spans="1:12" ht="46.5" customHeight="1">
      <c r="A16" s="244" t="s">
        <v>39</v>
      </c>
      <c r="B16" s="251"/>
      <c r="C16" s="251"/>
      <c r="D16" s="212" t="s">
        <v>40</v>
      </c>
      <c r="E16" s="212"/>
      <c r="F16" s="212"/>
      <c r="G16" s="98" t="s">
        <v>33</v>
      </c>
      <c r="H16" s="68" t="s">
        <v>34</v>
      </c>
      <c r="I16" s="68" t="s">
        <v>34</v>
      </c>
      <c r="J16" s="68" t="s">
        <v>34</v>
      </c>
      <c r="K16" s="68"/>
      <c r="L16" s="69"/>
    </row>
    <row r="17" spans="1:12" ht="46.5" customHeight="1">
      <c r="A17" s="244" t="s">
        <v>41</v>
      </c>
      <c r="B17" s="251"/>
      <c r="C17" s="251"/>
      <c r="D17" s="212" t="s">
        <v>42</v>
      </c>
      <c r="E17" s="212"/>
      <c r="F17" s="212"/>
      <c r="G17" s="98" t="s">
        <v>33</v>
      </c>
      <c r="H17" s="68" t="s">
        <v>33</v>
      </c>
      <c r="I17" s="98" t="s">
        <v>34</v>
      </c>
      <c r="J17" s="68" t="s">
        <v>33</v>
      </c>
      <c r="K17" s="68"/>
      <c r="L17" s="69"/>
    </row>
    <row r="18" spans="1:12" ht="46.5" customHeight="1">
      <c r="A18" s="244" t="s">
        <v>32</v>
      </c>
      <c r="B18" s="251"/>
      <c r="C18" s="251"/>
      <c r="D18" s="212" t="s">
        <v>35</v>
      </c>
      <c r="E18" s="212"/>
      <c r="F18" s="212"/>
      <c r="G18" s="98" t="s">
        <v>33</v>
      </c>
      <c r="H18" s="68" t="s">
        <v>33</v>
      </c>
      <c r="I18" s="68" t="s">
        <v>33</v>
      </c>
      <c r="J18" s="68" t="s">
        <v>33</v>
      </c>
      <c r="K18" s="68"/>
      <c r="L18" s="69"/>
    </row>
    <row r="19" spans="1:12">
      <c r="A19" s="201"/>
      <c r="B19" s="202"/>
      <c r="C19" s="203"/>
      <c r="D19" s="210" t="s">
        <v>150</v>
      </c>
      <c r="E19" s="211"/>
      <c r="F19" s="18">
        <f>COUNTA(D14:D18)</f>
        <v>5</v>
      </c>
      <c r="G19" s="12"/>
      <c r="H19" s="12"/>
      <c r="I19" s="12"/>
      <c r="J19" s="12"/>
      <c r="K19" s="12"/>
      <c r="L19" s="13"/>
    </row>
    <row r="20" spans="1:12" ht="15.75">
      <c r="A20" s="204"/>
      <c r="B20" s="205"/>
      <c r="C20" s="206"/>
      <c r="D20" s="212" t="s">
        <v>151</v>
      </c>
      <c r="E20" s="212"/>
      <c r="F20" s="212"/>
      <c r="G20" s="4">
        <f>IF(COUNTA(G14:G18)=0,"",COUNTIF(G14:G18,"Y"))</f>
        <v>3</v>
      </c>
      <c r="H20" s="4">
        <f t="shared" ref="H20:L20" si="0">IF(COUNTA(H14:H18)=0,"",COUNTIF(H14:H18,"Y"))</f>
        <v>2</v>
      </c>
      <c r="I20" s="4">
        <f t="shared" si="0"/>
        <v>2</v>
      </c>
      <c r="J20" s="4">
        <f t="shared" si="0"/>
        <v>2</v>
      </c>
      <c r="K20" s="4" t="str">
        <f t="shared" si="0"/>
        <v/>
      </c>
      <c r="L20" s="14" t="str">
        <f t="shared" si="0"/>
        <v/>
      </c>
    </row>
    <row r="21" spans="1:12" ht="16.5" thickBot="1">
      <c r="A21" s="207"/>
      <c r="B21" s="208"/>
      <c r="C21" s="209"/>
      <c r="D21" s="213" t="s">
        <v>153</v>
      </c>
      <c r="E21" s="214"/>
      <c r="F21" s="215"/>
      <c r="G21" s="15">
        <f t="shared" ref="G21:K21" si="1">IF(G20="","",G20/$F$19)</f>
        <v>0.6</v>
      </c>
      <c r="H21" s="15">
        <f t="shared" si="1"/>
        <v>0.4</v>
      </c>
      <c r="I21" s="15">
        <f t="shared" si="1"/>
        <v>0.4</v>
      </c>
      <c r="J21" s="15">
        <f t="shared" si="1"/>
        <v>0.4</v>
      </c>
      <c r="K21" s="15" t="str">
        <f t="shared" si="1"/>
        <v/>
      </c>
      <c r="L21" s="16" t="str">
        <f>IF(L20="","",L20/$F$19)</f>
        <v/>
      </c>
    </row>
    <row r="22" spans="1:12" ht="16.5" thickBot="1">
      <c r="A22" s="180" t="s">
        <v>154</v>
      </c>
      <c r="B22" s="181"/>
      <c r="C22" s="181"/>
      <c r="D22" s="181"/>
      <c r="E22" s="181"/>
      <c r="F22" s="181"/>
      <c r="G22" s="10">
        <f t="shared" ref="G22:L22" si="2">IF(G21="","",IF(G21&lt;=$K$7,1,IF(G21&lt;=$K$6,2,IF(G21&lt;=$K$5,3))))</f>
        <v>2</v>
      </c>
      <c r="H22" s="10">
        <f t="shared" si="2"/>
        <v>2</v>
      </c>
      <c r="I22" s="10">
        <f t="shared" si="2"/>
        <v>2</v>
      </c>
      <c r="J22" s="10">
        <f t="shared" si="2"/>
        <v>2</v>
      </c>
      <c r="K22" s="10" t="str">
        <f t="shared" si="2"/>
        <v/>
      </c>
      <c r="L22" s="11" t="str">
        <f t="shared" si="2"/>
        <v/>
      </c>
    </row>
    <row r="23" spans="1:12" s="17" customFormat="1" ht="6" customHeight="1" thickBot="1">
      <c r="A23" s="197"/>
      <c r="B23" s="197"/>
      <c r="C23" s="197"/>
      <c r="D23" s="197"/>
      <c r="E23" s="197"/>
      <c r="F23" s="197"/>
      <c r="G23" s="197"/>
      <c r="H23" s="197"/>
      <c r="I23" s="197"/>
      <c r="J23" s="197"/>
      <c r="K23" s="197"/>
      <c r="L23" s="197"/>
    </row>
    <row r="24" spans="1:12" ht="41.25" customHeight="1" thickBot="1">
      <c r="A24" s="258" t="s">
        <v>86</v>
      </c>
      <c r="B24" s="259"/>
      <c r="C24" s="259"/>
      <c r="D24" s="259"/>
      <c r="E24" s="259"/>
      <c r="F24" s="259"/>
      <c r="G24" s="198" t="s">
        <v>152</v>
      </c>
      <c r="H24" s="199"/>
      <c r="I24" s="199"/>
      <c r="J24" s="199"/>
      <c r="K24" s="199"/>
      <c r="L24" s="200"/>
    </row>
    <row r="25" spans="1:12" ht="15.75" thickBot="1">
      <c r="A25" s="261" t="s">
        <v>37</v>
      </c>
      <c r="B25" s="262"/>
      <c r="C25" s="262"/>
      <c r="D25" s="262" t="s">
        <v>38</v>
      </c>
      <c r="E25" s="262"/>
      <c r="F25" s="262"/>
      <c r="G25" s="21" t="str">
        <f>$G$10</f>
        <v>CO1</v>
      </c>
      <c r="H25" s="21" t="str">
        <f>$H$10</f>
        <v>CO2</v>
      </c>
      <c r="I25" s="21" t="str">
        <f>$I$10</f>
        <v>CO3</v>
      </c>
      <c r="J25" s="21" t="str">
        <f>$J$10</f>
        <v>CO4</v>
      </c>
      <c r="K25" s="21" t="str">
        <f>$K$10</f>
        <v/>
      </c>
      <c r="L25" s="22" t="str">
        <f>$L$10</f>
        <v/>
      </c>
    </row>
    <row r="26" spans="1:12" ht="69" customHeight="1">
      <c r="A26" s="266" t="s">
        <v>43</v>
      </c>
      <c r="B26" s="267"/>
      <c r="C26" s="267"/>
      <c r="D26" s="265" t="s">
        <v>87</v>
      </c>
      <c r="E26" s="265"/>
      <c r="F26" s="265"/>
      <c r="G26" s="70" t="s">
        <v>34</v>
      </c>
      <c r="H26" s="70" t="s">
        <v>33</v>
      </c>
      <c r="I26" s="99" t="s">
        <v>34</v>
      </c>
      <c r="J26" s="70" t="s">
        <v>33</v>
      </c>
      <c r="K26" s="70"/>
      <c r="L26" s="71"/>
    </row>
    <row r="27" spans="1:12" ht="69" customHeight="1">
      <c r="A27" s="244"/>
      <c r="B27" s="219"/>
      <c r="C27" s="219"/>
      <c r="D27" s="212" t="s">
        <v>88</v>
      </c>
      <c r="E27" s="212"/>
      <c r="F27" s="212"/>
      <c r="G27" s="98" t="s">
        <v>33</v>
      </c>
      <c r="H27" s="68" t="s">
        <v>33</v>
      </c>
      <c r="I27" s="68" t="s">
        <v>33</v>
      </c>
      <c r="J27" s="68" t="s">
        <v>33</v>
      </c>
      <c r="K27" s="68"/>
      <c r="L27" s="72"/>
    </row>
    <row r="28" spans="1:12" ht="69" customHeight="1">
      <c r="A28" s="244"/>
      <c r="B28" s="219"/>
      <c r="C28" s="219"/>
      <c r="D28" s="212" t="s">
        <v>89</v>
      </c>
      <c r="E28" s="212"/>
      <c r="F28" s="212"/>
      <c r="G28" s="98" t="s">
        <v>33</v>
      </c>
      <c r="H28" s="98" t="s">
        <v>33</v>
      </c>
      <c r="I28" s="98" t="s">
        <v>33</v>
      </c>
      <c r="J28" s="68" t="s">
        <v>34</v>
      </c>
      <c r="K28" s="68"/>
      <c r="L28" s="72"/>
    </row>
    <row r="29" spans="1:12" ht="69" customHeight="1">
      <c r="A29" s="244" t="s">
        <v>44</v>
      </c>
      <c r="B29" s="219"/>
      <c r="C29" s="219"/>
      <c r="D29" s="212" t="s">
        <v>90</v>
      </c>
      <c r="E29" s="212"/>
      <c r="F29" s="212"/>
      <c r="G29" s="68" t="s">
        <v>34</v>
      </c>
      <c r="H29" s="98" t="s">
        <v>34</v>
      </c>
      <c r="I29" s="98" t="s">
        <v>34</v>
      </c>
      <c r="J29" s="96" t="s">
        <v>33</v>
      </c>
      <c r="K29" s="68"/>
      <c r="L29" s="72"/>
    </row>
    <row r="30" spans="1:12" ht="69" customHeight="1">
      <c r="A30" s="244"/>
      <c r="B30" s="219"/>
      <c r="C30" s="219"/>
      <c r="D30" s="212" t="s">
        <v>91</v>
      </c>
      <c r="E30" s="212"/>
      <c r="F30" s="212"/>
      <c r="G30" s="98" t="s">
        <v>33</v>
      </c>
      <c r="H30" s="68" t="s">
        <v>34</v>
      </c>
      <c r="I30" s="68" t="s">
        <v>33</v>
      </c>
      <c r="J30" s="96" t="s">
        <v>33</v>
      </c>
      <c r="K30" s="68"/>
      <c r="L30" s="72"/>
    </row>
    <row r="31" spans="1:12" ht="69" customHeight="1">
      <c r="A31" s="244"/>
      <c r="B31" s="219"/>
      <c r="C31" s="219"/>
      <c r="D31" s="212" t="s">
        <v>92</v>
      </c>
      <c r="E31" s="212"/>
      <c r="F31" s="212"/>
      <c r="G31" s="98" t="s">
        <v>33</v>
      </c>
      <c r="H31" s="98" t="s">
        <v>34</v>
      </c>
      <c r="I31" s="68" t="s">
        <v>33</v>
      </c>
      <c r="J31" s="96" t="s">
        <v>33</v>
      </c>
      <c r="K31" s="68"/>
      <c r="L31" s="72"/>
    </row>
    <row r="32" spans="1:12" ht="69" customHeight="1">
      <c r="A32" s="244"/>
      <c r="B32" s="219"/>
      <c r="C32" s="219"/>
      <c r="D32" s="212" t="s">
        <v>93</v>
      </c>
      <c r="E32" s="212"/>
      <c r="F32" s="212"/>
      <c r="G32" s="68" t="s">
        <v>34</v>
      </c>
      <c r="H32" s="68" t="s">
        <v>34</v>
      </c>
      <c r="I32" s="98" t="s">
        <v>34</v>
      </c>
      <c r="J32" s="96" t="s">
        <v>33</v>
      </c>
      <c r="K32" s="68"/>
      <c r="L32" s="72"/>
    </row>
    <row r="33" spans="1:12" ht="69" customHeight="1">
      <c r="A33" s="244" t="s">
        <v>45</v>
      </c>
      <c r="B33" s="219"/>
      <c r="C33" s="219"/>
      <c r="D33" s="212" t="s">
        <v>94</v>
      </c>
      <c r="E33" s="212"/>
      <c r="F33" s="212"/>
      <c r="G33" s="68" t="s">
        <v>34</v>
      </c>
      <c r="H33" s="98" t="s">
        <v>34</v>
      </c>
      <c r="I33" s="68" t="s">
        <v>34</v>
      </c>
      <c r="J33" s="96" t="s">
        <v>34</v>
      </c>
      <c r="K33" s="68"/>
      <c r="L33" s="72"/>
    </row>
    <row r="34" spans="1:12" ht="69" customHeight="1">
      <c r="A34" s="244"/>
      <c r="B34" s="219"/>
      <c r="C34" s="219"/>
      <c r="D34" s="212" t="s">
        <v>97</v>
      </c>
      <c r="E34" s="212"/>
      <c r="F34" s="212"/>
      <c r="G34" s="98" t="s">
        <v>33</v>
      </c>
      <c r="H34" s="98" t="s">
        <v>33</v>
      </c>
      <c r="I34" s="68" t="s">
        <v>34</v>
      </c>
      <c r="J34" s="96" t="s">
        <v>34</v>
      </c>
      <c r="K34" s="68"/>
      <c r="L34" s="72"/>
    </row>
    <row r="35" spans="1:12" ht="69" customHeight="1">
      <c r="A35" s="244" t="s">
        <v>46</v>
      </c>
      <c r="B35" s="219"/>
      <c r="C35" s="219"/>
      <c r="D35" s="212" t="s">
        <v>231</v>
      </c>
      <c r="E35" s="212"/>
      <c r="F35" s="212"/>
      <c r="G35" s="68" t="s">
        <v>34</v>
      </c>
      <c r="H35" s="98" t="s">
        <v>33</v>
      </c>
      <c r="I35" s="68" t="s">
        <v>34</v>
      </c>
      <c r="J35" s="68" t="s">
        <v>34</v>
      </c>
      <c r="K35" s="68"/>
      <c r="L35" s="72"/>
    </row>
    <row r="36" spans="1:12" ht="69" customHeight="1">
      <c r="A36" s="244"/>
      <c r="B36" s="219"/>
      <c r="C36" s="219"/>
      <c r="D36" s="212" t="s">
        <v>95</v>
      </c>
      <c r="E36" s="212"/>
      <c r="F36" s="212"/>
      <c r="G36" s="68" t="s">
        <v>34</v>
      </c>
      <c r="H36" s="98" t="s">
        <v>34</v>
      </c>
      <c r="I36" s="68" t="s">
        <v>34</v>
      </c>
      <c r="J36" s="68" t="s">
        <v>34</v>
      </c>
      <c r="K36" s="68"/>
      <c r="L36" s="72"/>
    </row>
    <row r="37" spans="1:12" ht="69" customHeight="1">
      <c r="A37" s="244"/>
      <c r="B37" s="219"/>
      <c r="C37" s="219"/>
      <c r="D37" s="212" t="s">
        <v>96</v>
      </c>
      <c r="E37" s="212"/>
      <c r="F37" s="212"/>
      <c r="G37" s="98" t="s">
        <v>33</v>
      </c>
      <c r="H37" s="98" t="s">
        <v>34</v>
      </c>
      <c r="I37" s="68" t="s">
        <v>33</v>
      </c>
      <c r="J37" s="96" t="s">
        <v>33</v>
      </c>
      <c r="K37" s="68"/>
      <c r="L37" s="72"/>
    </row>
    <row r="38" spans="1:12" ht="69" customHeight="1">
      <c r="A38" s="244"/>
      <c r="B38" s="219"/>
      <c r="C38" s="219"/>
      <c r="D38" s="212" t="s">
        <v>230</v>
      </c>
      <c r="E38" s="212"/>
      <c r="F38" s="212"/>
      <c r="G38" s="68" t="s">
        <v>34</v>
      </c>
      <c r="H38" s="98" t="s">
        <v>34</v>
      </c>
      <c r="I38" s="68" t="s">
        <v>33</v>
      </c>
      <c r="J38" s="96" t="s">
        <v>33</v>
      </c>
      <c r="K38" s="68"/>
      <c r="L38" s="72"/>
    </row>
    <row r="39" spans="1:12">
      <c r="A39" s="201"/>
      <c r="B39" s="202"/>
      <c r="C39" s="203"/>
      <c r="D39" s="210" t="s">
        <v>150</v>
      </c>
      <c r="E39" s="211"/>
      <c r="F39" s="18">
        <f>COUNTA(D26:D38)</f>
        <v>13</v>
      </c>
      <c r="G39" s="191"/>
      <c r="H39" s="192"/>
      <c r="I39" s="192"/>
      <c r="J39" s="192"/>
      <c r="K39" s="192"/>
      <c r="L39" s="193"/>
    </row>
    <row r="40" spans="1:12" ht="15.75">
      <c r="A40" s="204"/>
      <c r="B40" s="205"/>
      <c r="C40" s="206"/>
      <c r="D40" s="212" t="s">
        <v>151</v>
      </c>
      <c r="E40" s="212"/>
      <c r="F40" s="212"/>
      <c r="G40" s="4">
        <f>IF(COUNTA(G26:G38)=0,"",COUNTIF(G26:G38,"Y"))</f>
        <v>6</v>
      </c>
      <c r="H40" s="4">
        <f t="shared" ref="H40:L40" si="3">IF(COUNTA(H26:H38)=0,"",COUNTIF(H26:H38,"Y"))</f>
        <v>5</v>
      </c>
      <c r="I40" s="4">
        <f t="shared" si="3"/>
        <v>6</v>
      </c>
      <c r="J40" s="4">
        <f t="shared" si="3"/>
        <v>8</v>
      </c>
      <c r="K40" s="4" t="str">
        <f t="shared" si="3"/>
        <v/>
      </c>
      <c r="L40" s="14" t="str">
        <f t="shared" si="3"/>
        <v/>
      </c>
    </row>
    <row r="41" spans="1:12" ht="16.5" thickBot="1">
      <c r="A41" s="207"/>
      <c r="B41" s="208"/>
      <c r="C41" s="209"/>
      <c r="D41" s="213" t="s">
        <v>153</v>
      </c>
      <c r="E41" s="214"/>
      <c r="F41" s="215"/>
      <c r="G41" s="15">
        <f>IF(G40="","",G40/$F$39)</f>
        <v>0.46153846153846156</v>
      </c>
      <c r="H41" s="15">
        <f t="shared" ref="H41:L41" si="4">IF(H40="","",H40/$F$39)</f>
        <v>0.38461538461538464</v>
      </c>
      <c r="I41" s="15">
        <f t="shared" si="4"/>
        <v>0.46153846153846156</v>
      </c>
      <c r="J41" s="15">
        <f t="shared" si="4"/>
        <v>0.61538461538461542</v>
      </c>
      <c r="K41" s="15" t="str">
        <f t="shared" si="4"/>
        <v/>
      </c>
      <c r="L41" s="16" t="str">
        <f t="shared" si="4"/>
        <v/>
      </c>
    </row>
    <row r="42" spans="1:12" ht="16.5" thickBot="1">
      <c r="A42" s="180" t="s">
        <v>161</v>
      </c>
      <c r="B42" s="181"/>
      <c r="C42" s="181"/>
      <c r="D42" s="181"/>
      <c r="E42" s="181"/>
      <c r="F42" s="181"/>
      <c r="G42" s="10">
        <f t="shared" ref="G42:L42" si="5">IF(G41="","",IF(G40=0%,"",IF(G41&lt;=$K$7,1,IF(G41&lt;=$K$6,2,IF(G41&lt;=$K$5,3)))))</f>
        <v>2</v>
      </c>
      <c r="H42" s="10">
        <f t="shared" si="5"/>
        <v>2</v>
      </c>
      <c r="I42" s="10">
        <f t="shared" si="5"/>
        <v>2</v>
      </c>
      <c r="J42" s="10">
        <f t="shared" si="5"/>
        <v>2</v>
      </c>
      <c r="K42" s="10" t="str">
        <f t="shared" si="5"/>
        <v/>
      </c>
      <c r="L42" s="10" t="str">
        <f t="shared" si="5"/>
        <v/>
      </c>
    </row>
    <row r="43" spans="1:12" s="17" customFormat="1" ht="6" customHeight="1" thickBot="1">
      <c r="A43" s="197"/>
      <c r="B43" s="197"/>
      <c r="C43" s="197"/>
      <c r="D43" s="197"/>
      <c r="E43" s="197"/>
      <c r="F43" s="197"/>
      <c r="G43" s="197"/>
      <c r="H43" s="197"/>
      <c r="I43" s="197"/>
      <c r="J43" s="197"/>
      <c r="K43" s="197"/>
      <c r="L43" s="197"/>
    </row>
    <row r="44" spans="1:12" ht="54" customHeight="1">
      <c r="A44" s="236" t="s">
        <v>47</v>
      </c>
      <c r="B44" s="236"/>
      <c r="C44" s="236"/>
      <c r="D44" s="236"/>
      <c r="E44" s="236"/>
      <c r="F44" s="236"/>
      <c r="G44" s="198" t="s">
        <v>152</v>
      </c>
      <c r="H44" s="199"/>
      <c r="I44" s="199"/>
      <c r="J44" s="199"/>
      <c r="K44" s="199"/>
      <c r="L44" s="200"/>
    </row>
    <row r="45" spans="1:12">
      <c r="A45" s="222" t="s">
        <v>37</v>
      </c>
      <c r="B45" s="222"/>
      <c r="C45" s="222"/>
      <c r="D45" s="222" t="s">
        <v>38</v>
      </c>
      <c r="E45" s="222"/>
      <c r="F45" s="222"/>
      <c r="G45" s="20" t="str">
        <f>$G$10</f>
        <v>CO1</v>
      </c>
      <c r="H45" s="20" t="str">
        <f>$H$10</f>
        <v>CO2</v>
      </c>
      <c r="I45" s="20" t="str">
        <f>$I$10</f>
        <v>CO3</v>
      </c>
      <c r="J45" s="20" t="str">
        <f>$J$10</f>
        <v>CO4</v>
      </c>
      <c r="K45" s="20" t="str">
        <f>$K$10</f>
        <v/>
      </c>
      <c r="L45" s="20" t="str">
        <f>$L$10</f>
        <v/>
      </c>
    </row>
    <row r="46" spans="1:12" ht="48.75" customHeight="1">
      <c r="A46" s="219" t="s">
        <v>48</v>
      </c>
      <c r="B46" s="219"/>
      <c r="C46" s="219"/>
      <c r="D46" s="212" t="s">
        <v>98</v>
      </c>
      <c r="E46" s="212"/>
      <c r="F46" s="212"/>
      <c r="G46" s="68" t="s">
        <v>34</v>
      </c>
      <c r="H46" s="98" t="s">
        <v>34</v>
      </c>
      <c r="I46" s="98" t="s">
        <v>33</v>
      </c>
      <c r="J46" s="98" t="s">
        <v>34</v>
      </c>
      <c r="K46" s="68"/>
      <c r="L46" s="73"/>
    </row>
    <row r="47" spans="1:12" ht="48.75" customHeight="1">
      <c r="A47" s="219"/>
      <c r="B47" s="219"/>
      <c r="C47" s="219"/>
      <c r="D47" s="212" t="s">
        <v>99</v>
      </c>
      <c r="E47" s="212"/>
      <c r="F47" s="212"/>
      <c r="G47" s="68" t="s">
        <v>34</v>
      </c>
      <c r="H47" s="68" t="s">
        <v>34</v>
      </c>
      <c r="I47" s="98" t="s">
        <v>34</v>
      </c>
      <c r="J47" s="98" t="s">
        <v>34</v>
      </c>
      <c r="K47" s="68"/>
      <c r="L47" s="73"/>
    </row>
    <row r="48" spans="1:12" ht="48.75" customHeight="1">
      <c r="A48" s="219"/>
      <c r="B48" s="219"/>
      <c r="C48" s="219"/>
      <c r="D48" s="212" t="s">
        <v>100</v>
      </c>
      <c r="E48" s="212"/>
      <c r="F48" s="212"/>
      <c r="G48" s="68" t="s">
        <v>34</v>
      </c>
      <c r="H48" s="98" t="s">
        <v>34</v>
      </c>
      <c r="I48" s="98" t="s">
        <v>34</v>
      </c>
      <c r="J48" s="98" t="s">
        <v>34</v>
      </c>
      <c r="K48" s="68"/>
      <c r="L48" s="73"/>
    </row>
    <row r="49" spans="1:12" ht="48.75" customHeight="1">
      <c r="A49" s="219"/>
      <c r="B49" s="219"/>
      <c r="C49" s="219"/>
      <c r="D49" s="212" t="s">
        <v>143</v>
      </c>
      <c r="E49" s="212"/>
      <c r="F49" s="212"/>
      <c r="G49" s="98" t="s">
        <v>34</v>
      </c>
      <c r="H49" s="98" t="s">
        <v>34</v>
      </c>
      <c r="I49" s="98" t="s">
        <v>34</v>
      </c>
      <c r="J49" s="98" t="s">
        <v>34</v>
      </c>
      <c r="K49" s="68"/>
      <c r="L49" s="73"/>
    </row>
    <row r="50" spans="1:12" ht="48.75" customHeight="1">
      <c r="A50" s="219"/>
      <c r="B50" s="219"/>
      <c r="C50" s="219"/>
      <c r="D50" s="212" t="s">
        <v>101</v>
      </c>
      <c r="E50" s="212"/>
      <c r="F50" s="212"/>
      <c r="G50" s="68" t="s">
        <v>34</v>
      </c>
      <c r="H50" s="98" t="s">
        <v>34</v>
      </c>
      <c r="I50" s="98" t="s">
        <v>34</v>
      </c>
      <c r="J50" s="98" t="s">
        <v>34</v>
      </c>
      <c r="K50" s="68"/>
      <c r="L50" s="73"/>
    </row>
    <row r="51" spans="1:12" ht="48.75" customHeight="1">
      <c r="A51" s="219"/>
      <c r="B51" s="219"/>
      <c r="C51" s="219"/>
      <c r="D51" s="212" t="s">
        <v>102</v>
      </c>
      <c r="E51" s="212"/>
      <c r="F51" s="212"/>
      <c r="G51" s="68" t="s">
        <v>34</v>
      </c>
      <c r="H51" s="98" t="s">
        <v>34</v>
      </c>
      <c r="I51" s="68" t="s">
        <v>33</v>
      </c>
      <c r="J51" s="98" t="s">
        <v>34</v>
      </c>
      <c r="K51" s="68"/>
      <c r="L51" s="73"/>
    </row>
    <row r="52" spans="1:12" ht="48.75" customHeight="1">
      <c r="A52" s="182" t="s">
        <v>49</v>
      </c>
      <c r="B52" s="183"/>
      <c r="C52" s="184"/>
      <c r="D52" s="212" t="s">
        <v>103</v>
      </c>
      <c r="E52" s="212"/>
      <c r="F52" s="212"/>
      <c r="G52" s="68" t="s">
        <v>34</v>
      </c>
      <c r="H52" s="98" t="s">
        <v>34</v>
      </c>
      <c r="I52" s="68" t="s">
        <v>33</v>
      </c>
      <c r="J52" s="98" t="s">
        <v>34</v>
      </c>
      <c r="K52" s="68"/>
      <c r="L52" s="73"/>
    </row>
    <row r="53" spans="1:12" ht="48.75" customHeight="1">
      <c r="A53" s="185"/>
      <c r="B53" s="186"/>
      <c r="C53" s="187"/>
      <c r="D53" s="212" t="s">
        <v>104</v>
      </c>
      <c r="E53" s="212"/>
      <c r="F53" s="212"/>
      <c r="G53" s="68" t="s">
        <v>34</v>
      </c>
      <c r="H53" s="98" t="s">
        <v>34</v>
      </c>
      <c r="I53" s="98" t="s">
        <v>33</v>
      </c>
      <c r="J53" s="98" t="s">
        <v>34</v>
      </c>
      <c r="K53" s="68"/>
      <c r="L53" s="73"/>
    </row>
    <row r="54" spans="1:12" ht="48.75" customHeight="1">
      <c r="A54" s="188"/>
      <c r="B54" s="189"/>
      <c r="C54" s="190"/>
      <c r="D54" s="212" t="s">
        <v>105</v>
      </c>
      <c r="E54" s="212"/>
      <c r="F54" s="212"/>
      <c r="G54" s="68" t="s">
        <v>34</v>
      </c>
      <c r="H54" s="98" t="s">
        <v>34</v>
      </c>
      <c r="I54" s="98" t="s">
        <v>33</v>
      </c>
      <c r="J54" s="98" t="s">
        <v>34</v>
      </c>
      <c r="K54" s="68"/>
      <c r="L54" s="73"/>
    </row>
    <row r="55" spans="1:12" ht="48.75" customHeight="1">
      <c r="A55" s="219" t="s">
        <v>50</v>
      </c>
      <c r="B55" s="219"/>
      <c r="C55" s="219"/>
      <c r="D55" s="212" t="s">
        <v>106</v>
      </c>
      <c r="E55" s="212"/>
      <c r="F55" s="212"/>
      <c r="G55" s="98" t="s">
        <v>34</v>
      </c>
      <c r="H55" s="98" t="s">
        <v>34</v>
      </c>
      <c r="I55" s="68" t="s">
        <v>33</v>
      </c>
      <c r="J55" s="98" t="s">
        <v>34</v>
      </c>
      <c r="K55" s="68"/>
      <c r="L55" s="73"/>
    </row>
    <row r="56" spans="1:12" ht="48.75" customHeight="1">
      <c r="A56" s="219"/>
      <c r="B56" s="219"/>
      <c r="C56" s="219"/>
      <c r="D56" s="212" t="s">
        <v>107</v>
      </c>
      <c r="E56" s="212"/>
      <c r="F56" s="212"/>
      <c r="G56" s="98" t="s">
        <v>34</v>
      </c>
      <c r="H56" s="98" t="s">
        <v>34</v>
      </c>
      <c r="I56" s="68" t="s">
        <v>33</v>
      </c>
      <c r="J56" s="98" t="s">
        <v>34</v>
      </c>
      <c r="K56" s="68"/>
      <c r="L56" s="73"/>
    </row>
    <row r="57" spans="1:12" ht="48.75" customHeight="1">
      <c r="A57" s="219" t="s">
        <v>51</v>
      </c>
      <c r="B57" s="219"/>
      <c r="C57" s="219"/>
      <c r="D57" s="212" t="s">
        <v>144</v>
      </c>
      <c r="E57" s="212"/>
      <c r="F57" s="212"/>
      <c r="G57" s="98" t="s">
        <v>34</v>
      </c>
      <c r="H57" s="98" t="s">
        <v>34</v>
      </c>
      <c r="I57" s="98" t="s">
        <v>34</v>
      </c>
      <c r="J57" s="98" t="s">
        <v>34</v>
      </c>
      <c r="K57" s="68"/>
      <c r="L57" s="73"/>
    </row>
    <row r="58" spans="1:12" ht="48.75" customHeight="1">
      <c r="A58" s="219"/>
      <c r="B58" s="219"/>
      <c r="C58" s="219"/>
      <c r="D58" s="212" t="s">
        <v>108</v>
      </c>
      <c r="E58" s="212"/>
      <c r="F58" s="212"/>
      <c r="G58" s="98" t="s">
        <v>34</v>
      </c>
      <c r="H58" s="98" t="s">
        <v>34</v>
      </c>
      <c r="I58" s="98" t="s">
        <v>34</v>
      </c>
      <c r="J58" s="98" t="s">
        <v>34</v>
      </c>
      <c r="K58" s="68"/>
      <c r="L58" s="73"/>
    </row>
    <row r="59" spans="1:12">
      <c r="A59" s="201"/>
      <c r="B59" s="202"/>
      <c r="C59" s="203"/>
      <c r="D59" s="210" t="s">
        <v>150</v>
      </c>
      <c r="E59" s="211"/>
      <c r="F59" s="18">
        <f>COUNTA(D46:D58)</f>
        <v>13</v>
      </c>
      <c r="G59" s="12"/>
      <c r="H59" s="12"/>
      <c r="I59" s="12"/>
      <c r="J59" s="12"/>
      <c r="K59" s="12"/>
      <c r="L59" s="13"/>
    </row>
    <row r="60" spans="1:12" ht="15.75">
      <c r="A60" s="204"/>
      <c r="B60" s="205"/>
      <c r="C60" s="206"/>
      <c r="D60" s="212" t="s">
        <v>151</v>
      </c>
      <c r="E60" s="212"/>
      <c r="F60" s="212"/>
      <c r="G60" s="4">
        <f>IF(COUNTA(G46:G58)=0,"",COUNTIF(G46:G58,"Y"))</f>
        <v>0</v>
      </c>
      <c r="H60" s="4">
        <f t="shared" ref="H60:L60" si="6">IF(COUNTA(H46:H58)=0,"",COUNTIF(H46:H58,"Y"))</f>
        <v>0</v>
      </c>
      <c r="I60" s="4">
        <f t="shared" si="6"/>
        <v>7</v>
      </c>
      <c r="J60" s="4">
        <f t="shared" si="6"/>
        <v>0</v>
      </c>
      <c r="K60" s="4" t="str">
        <f t="shared" si="6"/>
        <v/>
      </c>
      <c r="L60" s="4" t="str">
        <f t="shared" si="6"/>
        <v/>
      </c>
    </row>
    <row r="61" spans="1:12" ht="16.5" thickBot="1">
      <c r="A61" s="207"/>
      <c r="B61" s="208"/>
      <c r="C61" s="209"/>
      <c r="D61" s="213" t="s">
        <v>153</v>
      </c>
      <c r="E61" s="214"/>
      <c r="F61" s="215"/>
      <c r="G61" s="15">
        <f>IF(G60="","",G60/$F$59)</f>
        <v>0</v>
      </c>
      <c r="H61" s="15">
        <f t="shared" ref="H61:L61" si="7">IF(H60="","",H60/$F$59)</f>
        <v>0</v>
      </c>
      <c r="I61" s="15">
        <f t="shared" si="7"/>
        <v>0.53846153846153844</v>
      </c>
      <c r="J61" s="15">
        <f t="shared" si="7"/>
        <v>0</v>
      </c>
      <c r="K61" s="15" t="str">
        <f t="shared" si="7"/>
        <v/>
      </c>
      <c r="L61" s="15" t="str">
        <f t="shared" si="7"/>
        <v/>
      </c>
    </row>
    <row r="62" spans="1:12" ht="16.5" thickBot="1">
      <c r="A62" s="180" t="s">
        <v>162</v>
      </c>
      <c r="B62" s="181"/>
      <c r="C62" s="181"/>
      <c r="D62" s="181"/>
      <c r="E62" s="181"/>
      <c r="F62" s="181"/>
      <c r="G62" s="10" t="str">
        <f t="shared" ref="G62:L62" si="8">IF(G61="","",IF(G60=0%,"",IF(G61&lt;=$K$7,1,IF(G61&lt;=$K$6,2,IF(G61&lt;=$K$5,3)))))</f>
        <v/>
      </c>
      <c r="H62" s="10" t="str">
        <f t="shared" si="8"/>
        <v/>
      </c>
      <c r="I62" s="10">
        <f t="shared" si="8"/>
        <v>2</v>
      </c>
      <c r="J62" s="10" t="str">
        <f t="shared" si="8"/>
        <v/>
      </c>
      <c r="K62" s="10" t="str">
        <f t="shared" si="8"/>
        <v/>
      </c>
      <c r="L62" s="10" t="str">
        <f t="shared" si="8"/>
        <v/>
      </c>
    </row>
    <row r="63" spans="1:12" s="17" customFormat="1" ht="6" customHeight="1" thickBot="1">
      <c r="A63" s="197"/>
      <c r="B63" s="197"/>
      <c r="C63" s="197"/>
      <c r="D63" s="197"/>
      <c r="E63" s="197"/>
      <c r="F63" s="197"/>
      <c r="G63" s="197"/>
      <c r="H63" s="197"/>
      <c r="I63" s="197"/>
      <c r="J63" s="197"/>
      <c r="K63" s="197"/>
      <c r="L63" s="197"/>
    </row>
    <row r="64" spans="1:12" ht="42.75" customHeight="1">
      <c r="A64" s="236" t="s">
        <v>52</v>
      </c>
      <c r="B64" s="236"/>
      <c r="C64" s="236"/>
      <c r="D64" s="236"/>
      <c r="E64" s="236"/>
      <c r="F64" s="236"/>
      <c r="G64" s="198" t="s">
        <v>152</v>
      </c>
      <c r="H64" s="199"/>
      <c r="I64" s="199"/>
      <c r="J64" s="199"/>
      <c r="K64" s="199"/>
      <c r="L64" s="200"/>
    </row>
    <row r="65" spans="1:12">
      <c r="A65" s="222" t="s">
        <v>37</v>
      </c>
      <c r="B65" s="222"/>
      <c r="C65" s="222"/>
      <c r="D65" s="222" t="s">
        <v>38</v>
      </c>
      <c r="E65" s="222"/>
      <c r="F65" s="222"/>
      <c r="G65" s="20" t="str">
        <f>$G$10</f>
        <v>CO1</v>
      </c>
      <c r="H65" s="20" t="str">
        <f>$H$10</f>
        <v>CO2</v>
      </c>
      <c r="I65" s="20" t="str">
        <f>$I$10</f>
        <v>CO3</v>
      </c>
      <c r="J65" s="20" t="str">
        <f>$J$10</f>
        <v>CO4</v>
      </c>
      <c r="K65" s="20" t="str">
        <f>$K$10</f>
        <v/>
      </c>
      <c r="L65" s="20" t="str">
        <f>$L$10</f>
        <v/>
      </c>
    </row>
    <row r="66" spans="1:12" ht="56.25" customHeight="1">
      <c r="A66" s="182" t="s">
        <v>53</v>
      </c>
      <c r="B66" s="183"/>
      <c r="C66" s="184"/>
      <c r="D66" s="212" t="s">
        <v>234</v>
      </c>
      <c r="E66" s="212"/>
      <c r="F66" s="212"/>
      <c r="G66" s="68" t="s">
        <v>34</v>
      </c>
      <c r="H66" s="98" t="s">
        <v>34</v>
      </c>
      <c r="I66" s="98" t="s">
        <v>34</v>
      </c>
      <c r="J66" s="98" t="s">
        <v>34</v>
      </c>
      <c r="K66" s="68"/>
      <c r="L66" s="73"/>
    </row>
    <row r="67" spans="1:12" ht="56.25" customHeight="1">
      <c r="A67" s="185"/>
      <c r="B67" s="186"/>
      <c r="C67" s="187"/>
      <c r="D67" s="212" t="s">
        <v>109</v>
      </c>
      <c r="E67" s="212"/>
      <c r="F67" s="212"/>
      <c r="G67" s="68" t="s">
        <v>34</v>
      </c>
      <c r="H67" s="98" t="s">
        <v>34</v>
      </c>
      <c r="I67" s="98" t="s">
        <v>34</v>
      </c>
      <c r="J67" s="98" t="s">
        <v>34</v>
      </c>
      <c r="K67" s="68"/>
      <c r="L67" s="73"/>
    </row>
    <row r="68" spans="1:12" ht="56.25" customHeight="1">
      <c r="A68" s="185"/>
      <c r="B68" s="186"/>
      <c r="C68" s="187"/>
      <c r="D68" s="212" t="s">
        <v>233</v>
      </c>
      <c r="E68" s="212"/>
      <c r="F68" s="212"/>
      <c r="G68" s="68" t="s">
        <v>34</v>
      </c>
      <c r="H68" s="98" t="s">
        <v>34</v>
      </c>
      <c r="I68" s="98" t="s">
        <v>34</v>
      </c>
      <c r="J68" s="98" t="s">
        <v>34</v>
      </c>
      <c r="K68" s="68"/>
      <c r="L68" s="73"/>
    </row>
    <row r="69" spans="1:12" ht="56.25" customHeight="1">
      <c r="A69" s="188"/>
      <c r="B69" s="189"/>
      <c r="C69" s="190"/>
      <c r="D69" s="212" t="s">
        <v>110</v>
      </c>
      <c r="E69" s="212"/>
      <c r="F69" s="212"/>
      <c r="G69" s="68" t="s">
        <v>34</v>
      </c>
      <c r="H69" s="98" t="s">
        <v>34</v>
      </c>
      <c r="I69" s="98" t="s">
        <v>34</v>
      </c>
      <c r="J69" s="98" t="s">
        <v>34</v>
      </c>
      <c r="K69" s="68"/>
      <c r="L69" s="73"/>
    </row>
    <row r="70" spans="1:12" ht="56.25" customHeight="1">
      <c r="A70" s="182" t="s">
        <v>54</v>
      </c>
      <c r="B70" s="183"/>
      <c r="C70" s="184"/>
      <c r="D70" s="212" t="s">
        <v>232</v>
      </c>
      <c r="E70" s="212"/>
      <c r="F70" s="212"/>
      <c r="G70" s="68" t="s">
        <v>34</v>
      </c>
      <c r="H70" s="98" t="s">
        <v>34</v>
      </c>
      <c r="I70" s="98" t="s">
        <v>34</v>
      </c>
      <c r="J70" s="98" t="s">
        <v>34</v>
      </c>
      <c r="K70" s="68"/>
      <c r="L70" s="73"/>
    </row>
    <row r="71" spans="1:12" ht="56.25" customHeight="1">
      <c r="A71" s="188"/>
      <c r="B71" s="189"/>
      <c r="C71" s="190"/>
      <c r="D71" s="212" t="s">
        <v>111</v>
      </c>
      <c r="E71" s="212"/>
      <c r="F71" s="212"/>
      <c r="G71" s="68" t="s">
        <v>34</v>
      </c>
      <c r="H71" s="98" t="s">
        <v>34</v>
      </c>
      <c r="I71" s="98" t="s">
        <v>34</v>
      </c>
      <c r="J71" s="98" t="s">
        <v>34</v>
      </c>
      <c r="K71" s="68"/>
      <c r="L71" s="73"/>
    </row>
    <row r="72" spans="1:12" ht="56.25" customHeight="1">
      <c r="A72" s="219" t="s">
        <v>55</v>
      </c>
      <c r="B72" s="219"/>
      <c r="C72" s="219"/>
      <c r="D72" s="212" t="s">
        <v>235</v>
      </c>
      <c r="E72" s="212"/>
      <c r="F72" s="212"/>
      <c r="G72" s="68" t="s">
        <v>34</v>
      </c>
      <c r="H72" s="98" t="s">
        <v>34</v>
      </c>
      <c r="I72" s="98" t="s">
        <v>34</v>
      </c>
      <c r="J72" s="98" t="s">
        <v>34</v>
      </c>
      <c r="K72" s="68"/>
      <c r="L72" s="73"/>
    </row>
    <row r="73" spans="1:12" ht="56.25" customHeight="1">
      <c r="A73" s="219"/>
      <c r="B73" s="219"/>
      <c r="C73" s="219"/>
      <c r="D73" s="212" t="s">
        <v>236</v>
      </c>
      <c r="E73" s="212"/>
      <c r="F73" s="212"/>
      <c r="G73" s="68" t="s">
        <v>34</v>
      </c>
      <c r="H73" s="98" t="s">
        <v>34</v>
      </c>
      <c r="I73" s="98" t="s">
        <v>34</v>
      </c>
      <c r="J73" s="98" t="s">
        <v>34</v>
      </c>
      <c r="K73" s="68"/>
      <c r="L73" s="73"/>
    </row>
    <row r="74" spans="1:12" ht="56.25" customHeight="1">
      <c r="A74" s="219"/>
      <c r="B74" s="219"/>
      <c r="C74" s="219"/>
      <c r="D74" s="212" t="s">
        <v>112</v>
      </c>
      <c r="E74" s="212"/>
      <c r="F74" s="212"/>
      <c r="G74" s="68" t="s">
        <v>34</v>
      </c>
      <c r="H74" s="98" t="s">
        <v>34</v>
      </c>
      <c r="I74" s="98" t="s">
        <v>34</v>
      </c>
      <c r="J74" s="98" t="s">
        <v>34</v>
      </c>
      <c r="K74" s="68"/>
      <c r="L74" s="73"/>
    </row>
    <row r="75" spans="1:12" ht="56.25" customHeight="1">
      <c r="A75" s="219"/>
      <c r="B75" s="219"/>
      <c r="C75" s="219"/>
      <c r="D75" s="212" t="s">
        <v>113</v>
      </c>
      <c r="E75" s="212"/>
      <c r="F75" s="212"/>
      <c r="G75" s="68" t="s">
        <v>34</v>
      </c>
      <c r="H75" s="98" t="s">
        <v>34</v>
      </c>
      <c r="I75" s="98" t="s">
        <v>34</v>
      </c>
      <c r="J75" s="98" t="s">
        <v>34</v>
      </c>
      <c r="K75" s="68"/>
      <c r="L75" s="73"/>
    </row>
    <row r="76" spans="1:12">
      <c r="A76" s="201"/>
      <c r="B76" s="202"/>
      <c r="C76" s="203"/>
      <c r="D76" s="210" t="s">
        <v>150</v>
      </c>
      <c r="E76" s="211"/>
      <c r="F76" s="18">
        <f>COUNTA(D66:D75)</f>
        <v>10</v>
      </c>
      <c r="G76" s="12"/>
      <c r="H76" s="12"/>
      <c r="I76" s="12"/>
      <c r="J76" s="12"/>
      <c r="K76" s="12"/>
      <c r="L76" s="13"/>
    </row>
    <row r="77" spans="1:12" ht="15.75">
      <c r="A77" s="204"/>
      <c r="B77" s="205"/>
      <c r="C77" s="206"/>
      <c r="D77" s="212" t="s">
        <v>151</v>
      </c>
      <c r="E77" s="212"/>
      <c r="F77" s="212"/>
      <c r="G77" s="4">
        <f>IF(COUNTA(G66:G75)=0,"",COUNTIF(G66:G75,"Y"))</f>
        <v>0</v>
      </c>
      <c r="H77" s="4">
        <f t="shared" ref="H77:L77" si="9">IF(COUNTA(H66:H75)=0,"",COUNTIF(H66:H75,"Y"))</f>
        <v>0</v>
      </c>
      <c r="I77" s="4">
        <f t="shared" si="9"/>
        <v>0</v>
      </c>
      <c r="J77" s="4">
        <f t="shared" si="9"/>
        <v>0</v>
      </c>
      <c r="K77" s="4" t="str">
        <f t="shared" si="9"/>
        <v/>
      </c>
      <c r="L77" s="4" t="str">
        <f t="shared" si="9"/>
        <v/>
      </c>
    </row>
    <row r="78" spans="1:12" ht="16.5" thickBot="1">
      <c r="A78" s="207"/>
      <c r="B78" s="208"/>
      <c r="C78" s="209"/>
      <c r="D78" s="213" t="s">
        <v>153</v>
      </c>
      <c r="E78" s="214"/>
      <c r="F78" s="215"/>
      <c r="G78" s="15">
        <f>IF(G77="","",G77/$F$76)</f>
        <v>0</v>
      </c>
      <c r="H78" s="15">
        <f t="shared" ref="H78:L78" si="10">IF(H77="","",H77/$F$76)</f>
        <v>0</v>
      </c>
      <c r="I78" s="15">
        <f t="shared" si="10"/>
        <v>0</v>
      </c>
      <c r="J78" s="15">
        <f t="shared" si="10"/>
        <v>0</v>
      </c>
      <c r="K78" s="15" t="str">
        <f t="shared" si="10"/>
        <v/>
      </c>
      <c r="L78" s="15" t="str">
        <f t="shared" si="10"/>
        <v/>
      </c>
    </row>
    <row r="79" spans="1:12" ht="16.5" thickBot="1">
      <c r="A79" s="180" t="s">
        <v>163</v>
      </c>
      <c r="B79" s="181"/>
      <c r="C79" s="181"/>
      <c r="D79" s="181"/>
      <c r="E79" s="181"/>
      <c r="F79" s="181"/>
      <c r="G79" s="10" t="str">
        <f t="shared" ref="G79:L79" si="11">IF(G78="","",IF(G77=0%,"",IF(G78&lt;=$K$7,1,IF(G78&lt;=$K$6,2,IF(G78&lt;=$K$5,3)))))</f>
        <v/>
      </c>
      <c r="H79" s="10" t="str">
        <f t="shared" si="11"/>
        <v/>
      </c>
      <c r="I79" s="10" t="str">
        <f t="shared" si="11"/>
        <v/>
      </c>
      <c r="J79" s="10" t="str">
        <f t="shared" si="11"/>
        <v/>
      </c>
      <c r="K79" s="10" t="str">
        <f t="shared" si="11"/>
        <v/>
      </c>
      <c r="L79" s="10" t="str">
        <f t="shared" si="11"/>
        <v/>
      </c>
    </row>
    <row r="80" spans="1:12" s="17" customFormat="1" ht="6" customHeight="1" thickBot="1">
      <c r="A80" s="197"/>
      <c r="B80" s="197"/>
      <c r="C80" s="197"/>
      <c r="D80" s="197"/>
      <c r="E80" s="197"/>
      <c r="F80" s="197"/>
      <c r="G80" s="197"/>
      <c r="H80" s="197"/>
      <c r="I80" s="197"/>
      <c r="J80" s="197"/>
      <c r="K80" s="197"/>
      <c r="L80" s="197"/>
    </row>
    <row r="81" spans="1:12" ht="40.5" customHeight="1">
      <c r="A81" s="236" t="s">
        <v>56</v>
      </c>
      <c r="B81" s="236"/>
      <c r="C81" s="236"/>
      <c r="D81" s="236"/>
      <c r="E81" s="236"/>
      <c r="F81" s="236"/>
      <c r="G81" s="198" t="s">
        <v>152</v>
      </c>
      <c r="H81" s="199"/>
      <c r="I81" s="199"/>
      <c r="J81" s="199"/>
      <c r="K81" s="199"/>
      <c r="L81" s="200"/>
    </row>
    <row r="82" spans="1:12">
      <c r="A82" s="222" t="s">
        <v>37</v>
      </c>
      <c r="B82" s="222"/>
      <c r="C82" s="222"/>
      <c r="D82" s="222" t="s">
        <v>38</v>
      </c>
      <c r="E82" s="222"/>
      <c r="F82" s="222"/>
      <c r="G82" s="19" t="str">
        <f>$G$10</f>
        <v>CO1</v>
      </c>
      <c r="H82" s="19" t="str">
        <f>$H$10</f>
        <v>CO2</v>
      </c>
      <c r="I82" s="19" t="str">
        <f>$I$10</f>
        <v>CO3</v>
      </c>
      <c r="J82" s="19" t="str">
        <f>$J$10</f>
        <v>CO4</v>
      </c>
      <c r="K82" s="19" t="str">
        <f>$K$10</f>
        <v/>
      </c>
      <c r="L82" s="20" t="str">
        <f>$L$10</f>
        <v/>
      </c>
    </row>
    <row r="83" spans="1:12" ht="54" customHeight="1">
      <c r="A83" s="219" t="s">
        <v>57</v>
      </c>
      <c r="B83" s="219"/>
      <c r="C83" s="219"/>
      <c r="D83" s="212" t="s">
        <v>184</v>
      </c>
      <c r="E83" s="212"/>
      <c r="F83" s="212"/>
      <c r="G83" s="98" t="s">
        <v>34</v>
      </c>
      <c r="H83" s="98" t="s">
        <v>34</v>
      </c>
      <c r="I83" s="98" t="s">
        <v>34</v>
      </c>
      <c r="J83" s="98" t="s">
        <v>34</v>
      </c>
      <c r="K83" s="68"/>
      <c r="L83" s="73"/>
    </row>
    <row r="84" spans="1:12" ht="54" customHeight="1">
      <c r="A84" s="219"/>
      <c r="B84" s="219"/>
      <c r="C84" s="219"/>
      <c r="D84" s="212" t="s">
        <v>114</v>
      </c>
      <c r="E84" s="212"/>
      <c r="F84" s="212"/>
      <c r="G84" s="98" t="s">
        <v>34</v>
      </c>
      <c r="H84" s="98" t="s">
        <v>34</v>
      </c>
      <c r="I84" s="98" t="s">
        <v>34</v>
      </c>
      <c r="J84" s="98" t="s">
        <v>34</v>
      </c>
      <c r="K84" s="68"/>
      <c r="L84" s="73"/>
    </row>
    <row r="85" spans="1:12" ht="54" customHeight="1">
      <c r="A85" s="219" t="s">
        <v>58</v>
      </c>
      <c r="B85" s="219"/>
      <c r="C85" s="219"/>
      <c r="D85" s="212" t="s">
        <v>115</v>
      </c>
      <c r="E85" s="212"/>
      <c r="F85" s="212"/>
      <c r="G85" s="98" t="s">
        <v>34</v>
      </c>
      <c r="H85" s="98" t="s">
        <v>34</v>
      </c>
      <c r="I85" s="98" t="s">
        <v>34</v>
      </c>
      <c r="J85" s="98" t="s">
        <v>34</v>
      </c>
      <c r="K85" s="68"/>
      <c r="L85" s="73"/>
    </row>
    <row r="86" spans="1:12" ht="54" customHeight="1">
      <c r="A86" s="219"/>
      <c r="B86" s="219"/>
      <c r="C86" s="219"/>
      <c r="D86" s="212" t="s">
        <v>116</v>
      </c>
      <c r="E86" s="212"/>
      <c r="F86" s="212"/>
      <c r="G86" s="98" t="s">
        <v>34</v>
      </c>
      <c r="H86" s="98" t="s">
        <v>34</v>
      </c>
      <c r="I86" s="68" t="s">
        <v>34</v>
      </c>
      <c r="J86" s="98" t="s">
        <v>34</v>
      </c>
      <c r="K86" s="68"/>
      <c r="L86" s="73"/>
    </row>
    <row r="87" spans="1:12" ht="54" customHeight="1">
      <c r="A87" s="219" t="s">
        <v>59</v>
      </c>
      <c r="B87" s="219"/>
      <c r="C87" s="219"/>
      <c r="D87" s="212" t="s">
        <v>237</v>
      </c>
      <c r="E87" s="212"/>
      <c r="F87" s="212"/>
      <c r="G87" s="98" t="s">
        <v>34</v>
      </c>
      <c r="H87" s="98" t="s">
        <v>34</v>
      </c>
      <c r="I87" s="68" t="s">
        <v>34</v>
      </c>
      <c r="J87" s="98" t="s">
        <v>34</v>
      </c>
      <c r="K87" s="68"/>
      <c r="L87" s="73"/>
    </row>
    <row r="88" spans="1:12" ht="60" customHeight="1">
      <c r="A88" s="219"/>
      <c r="B88" s="219"/>
      <c r="C88" s="219"/>
      <c r="D88" s="212" t="s">
        <v>117</v>
      </c>
      <c r="E88" s="212"/>
      <c r="F88" s="212"/>
      <c r="G88" s="98" t="s">
        <v>34</v>
      </c>
      <c r="H88" s="98" t="s">
        <v>34</v>
      </c>
      <c r="I88" s="98" t="s">
        <v>34</v>
      </c>
      <c r="J88" s="98" t="s">
        <v>34</v>
      </c>
      <c r="K88" s="68"/>
      <c r="L88" s="73"/>
    </row>
    <row r="89" spans="1:12">
      <c r="A89" s="201"/>
      <c r="B89" s="202"/>
      <c r="C89" s="203"/>
      <c r="D89" s="210" t="s">
        <v>150</v>
      </c>
      <c r="E89" s="211"/>
      <c r="F89" s="18">
        <f>COUNTA(D83:D88)</f>
        <v>6</v>
      </c>
      <c r="G89" s="12"/>
      <c r="H89" s="12"/>
      <c r="I89" s="12"/>
      <c r="J89" s="12"/>
      <c r="K89" s="12"/>
      <c r="L89" s="13"/>
    </row>
    <row r="90" spans="1:12" ht="15.75">
      <c r="A90" s="204"/>
      <c r="B90" s="205"/>
      <c r="C90" s="206"/>
      <c r="D90" s="212" t="s">
        <v>151</v>
      </c>
      <c r="E90" s="212"/>
      <c r="F90" s="212"/>
      <c r="G90" s="7">
        <f t="shared" ref="G90:J90" si="12">IF(COUNTA(G83:G88)=0,"",COUNTIF(G83:G88,"Y"))</f>
        <v>0</v>
      </c>
      <c r="H90" s="7">
        <f t="shared" si="12"/>
        <v>0</v>
      </c>
      <c r="I90" s="7">
        <f t="shared" si="12"/>
        <v>0</v>
      </c>
      <c r="J90" s="7">
        <f t="shared" si="12"/>
        <v>0</v>
      </c>
      <c r="K90" s="4" t="str">
        <f>IF(COUNTA(K83:K88)=0,"",COUNTIF(K83:K88,"Y"))</f>
        <v/>
      </c>
      <c r="L90" s="14" t="str">
        <f>IF(COUNTA(L87:L88)=0,"",COUNTIF(L87:L88,"Y"))</f>
        <v/>
      </c>
    </row>
    <row r="91" spans="1:12" ht="16.5" thickBot="1">
      <c r="A91" s="207"/>
      <c r="B91" s="208"/>
      <c r="C91" s="209"/>
      <c r="D91" s="213" t="s">
        <v>153</v>
      </c>
      <c r="E91" s="214"/>
      <c r="F91" s="215"/>
      <c r="G91" s="15">
        <f>IF(G90="","",G90/$F$89)</f>
        <v>0</v>
      </c>
      <c r="H91" s="15">
        <f t="shared" ref="H91:L91" si="13">IF(H90="","",H90/$F$89)</f>
        <v>0</v>
      </c>
      <c r="I91" s="15">
        <f t="shared" si="13"/>
        <v>0</v>
      </c>
      <c r="J91" s="15">
        <f t="shared" si="13"/>
        <v>0</v>
      </c>
      <c r="K91" s="15" t="str">
        <f t="shared" si="13"/>
        <v/>
      </c>
      <c r="L91" s="15" t="str">
        <f t="shared" si="13"/>
        <v/>
      </c>
    </row>
    <row r="92" spans="1:12" ht="16.5" thickBot="1">
      <c r="A92" s="180" t="s">
        <v>164</v>
      </c>
      <c r="B92" s="181"/>
      <c r="C92" s="181"/>
      <c r="D92" s="181"/>
      <c r="E92" s="181"/>
      <c r="F92" s="181"/>
      <c r="G92" s="10" t="str">
        <f t="shared" ref="G92:L92" si="14">IF(G91="","",IF(G90=0%,"",IF(G91&lt;=$K$7,1,IF(G91&lt;=$K$6,2,IF(G91&lt;=$K$5,3)))))</f>
        <v/>
      </c>
      <c r="H92" s="10" t="str">
        <f t="shared" si="14"/>
        <v/>
      </c>
      <c r="I92" s="10" t="str">
        <f t="shared" si="14"/>
        <v/>
      </c>
      <c r="J92" s="10" t="str">
        <f t="shared" si="14"/>
        <v/>
      </c>
      <c r="K92" s="10" t="str">
        <f t="shared" si="14"/>
        <v/>
      </c>
      <c r="L92" s="10" t="str">
        <f t="shared" si="14"/>
        <v/>
      </c>
    </row>
    <row r="93" spans="1:12" s="17" customFormat="1" ht="6" customHeight="1" thickBot="1">
      <c r="A93" s="197"/>
      <c r="B93" s="197"/>
      <c r="C93" s="197"/>
      <c r="D93" s="197"/>
      <c r="E93" s="197"/>
      <c r="F93" s="197"/>
      <c r="G93" s="197"/>
      <c r="H93" s="197"/>
      <c r="I93" s="197"/>
      <c r="J93" s="197"/>
      <c r="K93" s="197"/>
      <c r="L93" s="197"/>
    </row>
    <row r="94" spans="1:12" ht="40.5" customHeight="1">
      <c r="A94" s="236" t="s">
        <v>60</v>
      </c>
      <c r="B94" s="236"/>
      <c r="C94" s="236"/>
      <c r="D94" s="236"/>
      <c r="E94" s="236"/>
      <c r="F94" s="236"/>
      <c r="G94" s="198" t="s">
        <v>152</v>
      </c>
      <c r="H94" s="199"/>
      <c r="I94" s="199"/>
      <c r="J94" s="199"/>
      <c r="K94" s="199"/>
      <c r="L94" s="200"/>
    </row>
    <row r="95" spans="1:12">
      <c r="A95" s="222" t="s">
        <v>37</v>
      </c>
      <c r="B95" s="222"/>
      <c r="C95" s="222"/>
      <c r="D95" s="222" t="s">
        <v>38</v>
      </c>
      <c r="E95" s="222"/>
      <c r="F95" s="222"/>
      <c r="G95" s="19" t="str">
        <f>$G$10</f>
        <v>CO1</v>
      </c>
      <c r="H95" s="19" t="str">
        <f>$H$10</f>
        <v>CO2</v>
      </c>
      <c r="I95" s="19" t="str">
        <f>$I$10</f>
        <v>CO3</v>
      </c>
      <c r="J95" s="19" t="str">
        <f>$J$10</f>
        <v>CO4</v>
      </c>
      <c r="K95" s="19" t="str">
        <f>$K$10</f>
        <v/>
      </c>
      <c r="L95" s="20" t="str">
        <f>$L$10</f>
        <v/>
      </c>
    </row>
    <row r="96" spans="1:12" ht="69.75" customHeight="1">
      <c r="A96" s="219" t="s">
        <v>140</v>
      </c>
      <c r="B96" s="251"/>
      <c r="C96" s="251"/>
      <c r="D96" s="212" t="s">
        <v>61</v>
      </c>
      <c r="E96" s="212"/>
      <c r="F96" s="212"/>
      <c r="G96" s="98" t="s">
        <v>34</v>
      </c>
      <c r="H96" s="68" t="s">
        <v>34</v>
      </c>
      <c r="I96" s="68" t="s">
        <v>34</v>
      </c>
      <c r="J96" s="98" t="s">
        <v>34</v>
      </c>
      <c r="K96" s="68"/>
      <c r="L96" s="73"/>
    </row>
    <row r="97" spans="1:12" ht="69.75" customHeight="1">
      <c r="A97" s="219" t="s">
        <v>238</v>
      </c>
      <c r="B97" s="251"/>
      <c r="C97" s="251"/>
      <c r="D97" s="212" t="s">
        <v>62</v>
      </c>
      <c r="E97" s="212"/>
      <c r="F97" s="212"/>
      <c r="G97" s="68" t="s">
        <v>34</v>
      </c>
      <c r="H97" s="68" t="s">
        <v>34</v>
      </c>
      <c r="I97" s="68" t="s">
        <v>34</v>
      </c>
      <c r="J97" s="68" t="s">
        <v>34</v>
      </c>
      <c r="K97" s="68"/>
      <c r="L97" s="73"/>
    </row>
    <row r="98" spans="1:12">
      <c r="A98" s="201"/>
      <c r="B98" s="202"/>
      <c r="C98" s="203"/>
      <c r="D98" s="210" t="s">
        <v>150</v>
      </c>
      <c r="E98" s="211"/>
      <c r="F98" s="18">
        <f>COUNTA(D96:D97)</f>
        <v>2</v>
      </c>
      <c r="G98" s="191"/>
      <c r="H98" s="192"/>
      <c r="I98" s="192"/>
      <c r="J98" s="192"/>
      <c r="K98" s="192"/>
      <c r="L98" s="193"/>
    </row>
    <row r="99" spans="1:12" ht="15.75">
      <c r="A99" s="204"/>
      <c r="B99" s="205"/>
      <c r="C99" s="206"/>
      <c r="D99" s="212" t="s">
        <v>151</v>
      </c>
      <c r="E99" s="212"/>
      <c r="F99" s="212"/>
      <c r="G99" s="4">
        <f t="shared" ref="G99:L99" si="15">IF(COUNTA(G96:G97)=0,"",COUNTIF(G96:G97,"Y"))</f>
        <v>0</v>
      </c>
      <c r="H99" s="4">
        <f t="shared" si="15"/>
        <v>0</v>
      </c>
      <c r="I99" s="4">
        <f t="shared" si="15"/>
        <v>0</v>
      </c>
      <c r="J99" s="4">
        <f t="shared" si="15"/>
        <v>0</v>
      </c>
      <c r="K99" s="4" t="str">
        <f t="shared" si="15"/>
        <v/>
      </c>
      <c r="L99" s="14" t="str">
        <f t="shared" si="15"/>
        <v/>
      </c>
    </row>
    <row r="100" spans="1:12" ht="16.5" thickBot="1">
      <c r="A100" s="207"/>
      <c r="B100" s="208"/>
      <c r="C100" s="209"/>
      <c r="D100" s="213" t="s">
        <v>153</v>
      </c>
      <c r="E100" s="214"/>
      <c r="F100" s="215"/>
      <c r="G100" s="15">
        <f>IF(G99="","",G99/$F$98)</f>
        <v>0</v>
      </c>
      <c r="H100" s="15">
        <f t="shared" ref="H100:L100" si="16">IF(H99="","",H99/$F$98)</f>
        <v>0</v>
      </c>
      <c r="I100" s="15">
        <f t="shared" si="16"/>
        <v>0</v>
      </c>
      <c r="J100" s="15">
        <f t="shared" si="16"/>
        <v>0</v>
      </c>
      <c r="K100" s="15" t="str">
        <f t="shared" si="16"/>
        <v/>
      </c>
      <c r="L100" s="15" t="str">
        <f t="shared" si="16"/>
        <v/>
      </c>
    </row>
    <row r="101" spans="1:12" ht="16.5" thickBot="1">
      <c r="A101" s="180" t="s">
        <v>165</v>
      </c>
      <c r="B101" s="181"/>
      <c r="C101" s="181"/>
      <c r="D101" s="181"/>
      <c r="E101" s="181"/>
      <c r="F101" s="181"/>
      <c r="G101" s="10" t="str">
        <f t="shared" ref="G101:L101" si="17">IF(G100="","",IF(G99=0%,"",IF(G100&lt;=$K$7,1,IF(G100&lt;=$K$6,2,IF(G100&lt;=$K$5,3)))))</f>
        <v/>
      </c>
      <c r="H101" s="10" t="str">
        <f t="shared" si="17"/>
        <v/>
      </c>
      <c r="I101" s="10" t="str">
        <f t="shared" si="17"/>
        <v/>
      </c>
      <c r="J101" s="10" t="str">
        <f t="shared" si="17"/>
        <v/>
      </c>
      <c r="K101" s="10" t="str">
        <f t="shared" si="17"/>
        <v/>
      </c>
      <c r="L101" s="10" t="str">
        <f t="shared" si="17"/>
        <v/>
      </c>
    </row>
    <row r="102" spans="1:12" s="17" customFormat="1" ht="6" customHeight="1" thickBot="1">
      <c r="A102" s="197"/>
      <c r="B102" s="197"/>
      <c r="C102" s="197"/>
      <c r="D102" s="197"/>
      <c r="E102" s="197"/>
      <c r="F102" s="197"/>
      <c r="G102" s="197"/>
      <c r="H102" s="197"/>
      <c r="I102" s="197"/>
      <c r="J102" s="197"/>
      <c r="K102" s="197"/>
      <c r="L102" s="197"/>
    </row>
    <row r="103" spans="1:12" ht="42" customHeight="1">
      <c r="A103" s="236" t="s">
        <v>63</v>
      </c>
      <c r="B103" s="236"/>
      <c r="C103" s="236"/>
      <c r="D103" s="236"/>
      <c r="E103" s="236"/>
      <c r="F103" s="236"/>
      <c r="G103" s="198" t="s">
        <v>152</v>
      </c>
      <c r="H103" s="199"/>
      <c r="I103" s="199"/>
      <c r="J103" s="199"/>
      <c r="K103" s="199"/>
      <c r="L103" s="200"/>
    </row>
    <row r="104" spans="1:12" ht="15" customHeight="1">
      <c r="A104" s="222" t="s">
        <v>37</v>
      </c>
      <c r="B104" s="222"/>
      <c r="C104" s="222"/>
      <c r="D104" s="222" t="s">
        <v>38</v>
      </c>
      <c r="E104" s="222"/>
      <c r="F104" s="222"/>
      <c r="G104" s="19" t="str">
        <f>$G$10</f>
        <v>CO1</v>
      </c>
      <c r="H104" s="19" t="str">
        <f>$H$10</f>
        <v>CO2</v>
      </c>
      <c r="I104" s="19" t="str">
        <f>$I$10</f>
        <v>CO3</v>
      </c>
      <c r="J104" s="19" t="str">
        <f>$J$10</f>
        <v>CO4</v>
      </c>
      <c r="K104" s="19" t="str">
        <f>$K$10</f>
        <v/>
      </c>
      <c r="L104" s="20" t="str">
        <f>$L$10</f>
        <v/>
      </c>
    </row>
    <row r="105" spans="1:12" ht="57" customHeight="1">
      <c r="A105" s="219" t="s">
        <v>64</v>
      </c>
      <c r="B105" s="219"/>
      <c r="C105" s="219"/>
      <c r="D105" s="212" t="s">
        <v>239</v>
      </c>
      <c r="E105" s="212"/>
      <c r="F105" s="212"/>
      <c r="G105" s="68" t="s">
        <v>34</v>
      </c>
      <c r="H105" s="68" t="s">
        <v>34</v>
      </c>
      <c r="I105" s="68" t="s">
        <v>34</v>
      </c>
      <c r="J105" s="68" t="s">
        <v>34</v>
      </c>
      <c r="K105" s="68"/>
      <c r="L105" s="73"/>
    </row>
    <row r="106" spans="1:12" ht="57" customHeight="1">
      <c r="A106" s="219"/>
      <c r="B106" s="219"/>
      <c r="C106" s="219"/>
      <c r="D106" s="212" t="s">
        <v>118</v>
      </c>
      <c r="E106" s="212"/>
      <c r="F106" s="212"/>
      <c r="G106" s="68" t="s">
        <v>34</v>
      </c>
      <c r="H106" s="68" t="s">
        <v>34</v>
      </c>
      <c r="I106" s="68" t="s">
        <v>34</v>
      </c>
      <c r="J106" s="68" t="s">
        <v>34</v>
      </c>
      <c r="K106" s="68"/>
      <c r="L106" s="73"/>
    </row>
    <row r="107" spans="1:12" ht="57" customHeight="1">
      <c r="A107" s="219" t="s">
        <v>65</v>
      </c>
      <c r="B107" s="219"/>
      <c r="C107" s="219"/>
      <c r="D107" s="212" t="s">
        <v>240</v>
      </c>
      <c r="E107" s="212"/>
      <c r="F107" s="212"/>
      <c r="G107" s="68" t="s">
        <v>34</v>
      </c>
      <c r="H107" s="68" t="s">
        <v>34</v>
      </c>
      <c r="I107" s="68" t="s">
        <v>34</v>
      </c>
      <c r="J107" s="68" t="s">
        <v>34</v>
      </c>
      <c r="K107" s="68"/>
      <c r="L107" s="73"/>
    </row>
    <row r="108" spans="1:12" ht="57" customHeight="1">
      <c r="A108" s="219"/>
      <c r="B108" s="219"/>
      <c r="C108" s="219"/>
      <c r="D108" s="212" t="s">
        <v>119</v>
      </c>
      <c r="E108" s="212"/>
      <c r="F108" s="212"/>
      <c r="G108" s="68" t="s">
        <v>34</v>
      </c>
      <c r="H108" s="68" t="s">
        <v>34</v>
      </c>
      <c r="I108" s="68" t="s">
        <v>34</v>
      </c>
      <c r="J108" s="68" t="s">
        <v>34</v>
      </c>
      <c r="K108" s="68"/>
      <c r="L108" s="73"/>
    </row>
    <row r="109" spans="1:12">
      <c r="A109" s="201"/>
      <c r="B109" s="202"/>
      <c r="C109" s="203"/>
      <c r="D109" s="210" t="s">
        <v>150</v>
      </c>
      <c r="E109" s="211"/>
      <c r="F109" s="18">
        <f>COUNTA(D105:D108)</f>
        <v>4</v>
      </c>
      <c r="G109" s="191"/>
      <c r="H109" s="192"/>
      <c r="I109" s="192"/>
      <c r="J109" s="192"/>
      <c r="K109" s="192"/>
      <c r="L109" s="193"/>
    </row>
    <row r="110" spans="1:12" ht="15.75">
      <c r="A110" s="204"/>
      <c r="B110" s="205"/>
      <c r="C110" s="206"/>
      <c r="D110" s="212" t="s">
        <v>151</v>
      </c>
      <c r="E110" s="212"/>
      <c r="F110" s="212"/>
      <c r="G110" s="7">
        <f t="shared" ref="G110:J110" si="18">IF(COUNTA(G105:G108)=0,"",COUNTIF(G105:G108,"Y"))</f>
        <v>0</v>
      </c>
      <c r="H110" s="7">
        <f t="shared" si="18"/>
        <v>0</v>
      </c>
      <c r="I110" s="7">
        <f t="shared" si="18"/>
        <v>0</v>
      </c>
      <c r="J110" s="7">
        <f t="shared" si="18"/>
        <v>0</v>
      </c>
      <c r="K110" s="4" t="str">
        <f>IF(COUNTA(K105:K108)=0,"",COUNTIF(K105:K108,"Y"))</f>
        <v/>
      </c>
      <c r="L110" s="4" t="str">
        <f t="shared" ref="L110" si="19">IF(COUNTA(L105:L108)=0,"",COUNTIF(L107:L108,"Y"))</f>
        <v/>
      </c>
    </row>
    <row r="111" spans="1:12" ht="16.5" thickBot="1">
      <c r="A111" s="207"/>
      <c r="B111" s="208"/>
      <c r="C111" s="209"/>
      <c r="D111" s="213" t="s">
        <v>153</v>
      </c>
      <c r="E111" s="214"/>
      <c r="F111" s="215"/>
      <c r="G111" s="15">
        <f>IF(G110="","",G110/$F$109)</f>
        <v>0</v>
      </c>
      <c r="H111" s="15">
        <f t="shared" ref="H111:L111" si="20">IF(H110="","",H110/$F$109)</f>
        <v>0</v>
      </c>
      <c r="I111" s="15">
        <f t="shared" si="20"/>
        <v>0</v>
      </c>
      <c r="J111" s="15">
        <f t="shared" si="20"/>
        <v>0</v>
      </c>
      <c r="K111" s="15" t="str">
        <f t="shared" si="20"/>
        <v/>
      </c>
      <c r="L111" s="15" t="str">
        <f t="shared" si="20"/>
        <v/>
      </c>
    </row>
    <row r="112" spans="1:12" ht="16.5" thickBot="1">
      <c r="A112" s="180" t="s">
        <v>166</v>
      </c>
      <c r="B112" s="181"/>
      <c r="C112" s="181"/>
      <c r="D112" s="181"/>
      <c r="E112" s="181"/>
      <c r="F112" s="181"/>
      <c r="G112" s="10" t="str">
        <f t="shared" ref="G112:L112" si="21">IF(G111="","",IF(G110=0%,"",IF(G111&lt;=$K$7,1,IF(G111&lt;=$K$6,2,IF(G111&lt;=$K$5,3)))))</f>
        <v/>
      </c>
      <c r="H112" s="10" t="str">
        <f t="shared" si="21"/>
        <v/>
      </c>
      <c r="I112" s="10" t="str">
        <f t="shared" si="21"/>
        <v/>
      </c>
      <c r="J112" s="10" t="str">
        <f t="shared" si="21"/>
        <v/>
      </c>
      <c r="K112" s="10" t="str">
        <f t="shared" si="21"/>
        <v/>
      </c>
      <c r="L112" s="10" t="str">
        <f t="shared" si="21"/>
        <v/>
      </c>
    </row>
    <row r="113" spans="1:12" s="17" customFormat="1" ht="6" customHeight="1" thickBot="1">
      <c r="A113" s="197"/>
      <c r="B113" s="197"/>
      <c r="C113" s="197"/>
      <c r="D113" s="197"/>
      <c r="E113" s="197"/>
      <c r="F113" s="197"/>
      <c r="G113" s="197"/>
      <c r="H113" s="197"/>
      <c r="I113" s="197"/>
      <c r="J113" s="197"/>
      <c r="K113" s="197"/>
      <c r="L113" s="197"/>
    </row>
    <row r="114" spans="1:12" ht="27" customHeight="1">
      <c r="A114" s="236" t="s">
        <v>66</v>
      </c>
      <c r="B114" s="236"/>
      <c r="C114" s="236"/>
      <c r="D114" s="236"/>
      <c r="E114" s="236"/>
      <c r="F114" s="236"/>
      <c r="G114" s="198" t="s">
        <v>152</v>
      </c>
      <c r="H114" s="199"/>
      <c r="I114" s="199"/>
      <c r="J114" s="199"/>
      <c r="K114" s="199"/>
      <c r="L114" s="200"/>
    </row>
    <row r="115" spans="1:12" ht="15" customHeight="1">
      <c r="A115" s="222" t="s">
        <v>37</v>
      </c>
      <c r="B115" s="222"/>
      <c r="C115" s="222"/>
      <c r="D115" s="222" t="s">
        <v>38</v>
      </c>
      <c r="E115" s="222"/>
      <c r="F115" s="222"/>
      <c r="G115" s="19" t="str">
        <f>$G$10</f>
        <v>CO1</v>
      </c>
      <c r="H115" s="19" t="str">
        <f>$H$10</f>
        <v>CO2</v>
      </c>
      <c r="I115" s="19" t="str">
        <f>$I$10</f>
        <v>CO3</v>
      </c>
      <c r="J115" s="19" t="str">
        <f>$J$10</f>
        <v>CO4</v>
      </c>
      <c r="K115" s="19" t="str">
        <f>$K$10</f>
        <v/>
      </c>
      <c r="L115" s="19" t="str">
        <f>$L$10</f>
        <v/>
      </c>
    </row>
    <row r="116" spans="1:12" ht="44.25" customHeight="1">
      <c r="A116" s="219" t="s">
        <v>67</v>
      </c>
      <c r="B116" s="251"/>
      <c r="C116" s="251"/>
      <c r="D116" s="221" t="s">
        <v>68</v>
      </c>
      <c r="E116" s="221"/>
      <c r="F116" s="221"/>
      <c r="G116" s="68" t="s">
        <v>34</v>
      </c>
      <c r="H116" s="68" t="s">
        <v>34</v>
      </c>
      <c r="I116" s="68" t="s">
        <v>34</v>
      </c>
      <c r="J116" s="68" t="s">
        <v>34</v>
      </c>
      <c r="K116" s="68"/>
      <c r="L116" s="73"/>
    </row>
    <row r="117" spans="1:12" ht="44.25" customHeight="1">
      <c r="A117" s="219" t="s">
        <v>69</v>
      </c>
      <c r="B117" s="219"/>
      <c r="C117" s="219"/>
      <c r="D117" s="221" t="s">
        <v>145</v>
      </c>
      <c r="E117" s="221"/>
      <c r="F117" s="221"/>
      <c r="G117" s="68" t="s">
        <v>34</v>
      </c>
      <c r="H117" s="68" t="s">
        <v>34</v>
      </c>
      <c r="I117" s="68" t="s">
        <v>34</v>
      </c>
      <c r="J117" s="68" t="s">
        <v>34</v>
      </c>
      <c r="K117" s="68"/>
      <c r="L117" s="73"/>
    </row>
    <row r="118" spans="1:12" ht="44.25" customHeight="1">
      <c r="A118" s="219"/>
      <c r="B118" s="219"/>
      <c r="C118" s="219"/>
      <c r="D118" s="221" t="s">
        <v>122</v>
      </c>
      <c r="E118" s="221"/>
      <c r="F118" s="221"/>
      <c r="G118" s="68" t="s">
        <v>34</v>
      </c>
      <c r="H118" s="68" t="s">
        <v>34</v>
      </c>
      <c r="I118" s="68" t="s">
        <v>34</v>
      </c>
      <c r="J118" s="68" t="s">
        <v>34</v>
      </c>
      <c r="K118" s="68"/>
      <c r="L118" s="73"/>
    </row>
    <row r="119" spans="1:12">
      <c r="A119" s="201"/>
      <c r="B119" s="202"/>
      <c r="C119" s="203"/>
      <c r="D119" s="210" t="s">
        <v>150</v>
      </c>
      <c r="E119" s="211"/>
      <c r="F119" s="18">
        <f>COUNTA(D116:D118)</f>
        <v>3</v>
      </c>
      <c r="G119" s="194"/>
      <c r="H119" s="195"/>
      <c r="I119" s="195"/>
      <c r="J119" s="195"/>
      <c r="K119" s="195"/>
      <c r="L119" s="196"/>
    </row>
    <row r="120" spans="1:12" ht="15.75">
      <c r="A120" s="204"/>
      <c r="B120" s="205"/>
      <c r="C120" s="206"/>
      <c r="D120" s="212" t="s">
        <v>151</v>
      </c>
      <c r="E120" s="212"/>
      <c r="F120" s="212"/>
      <c r="G120" s="4">
        <f>IF(COUNTA(G116:G118)=0,"",COUNTIF(G116:G118,"Y"))</f>
        <v>0</v>
      </c>
      <c r="H120" s="4">
        <f t="shared" ref="H120:L120" si="22">IF(COUNTA(H116:H118)=0,"",COUNTIF(H116:H118,"Y"))</f>
        <v>0</v>
      </c>
      <c r="I120" s="4">
        <f t="shared" si="22"/>
        <v>0</v>
      </c>
      <c r="J120" s="4">
        <f t="shared" si="22"/>
        <v>0</v>
      </c>
      <c r="K120" s="4" t="str">
        <f t="shared" si="22"/>
        <v/>
      </c>
      <c r="L120" s="4" t="str">
        <f t="shared" si="22"/>
        <v/>
      </c>
    </row>
    <row r="121" spans="1:12" ht="16.5" thickBot="1">
      <c r="A121" s="207"/>
      <c r="B121" s="208"/>
      <c r="C121" s="209"/>
      <c r="D121" s="213" t="s">
        <v>153</v>
      </c>
      <c r="E121" s="214"/>
      <c r="F121" s="215"/>
      <c r="G121" s="15">
        <f>IF(G120="","",G120/$F$119)</f>
        <v>0</v>
      </c>
      <c r="H121" s="15">
        <f t="shared" ref="H121:K121" si="23">IF(H120="","",H120/$F$119)</f>
        <v>0</v>
      </c>
      <c r="I121" s="15">
        <f t="shared" si="23"/>
        <v>0</v>
      </c>
      <c r="J121" s="15">
        <f t="shared" si="23"/>
        <v>0</v>
      </c>
      <c r="K121" s="15" t="str">
        <f t="shared" si="23"/>
        <v/>
      </c>
      <c r="L121" s="15" t="str">
        <f t="shared" ref="L121" si="24">IF(L120="","",L120/$F$119)</f>
        <v/>
      </c>
    </row>
    <row r="122" spans="1:12" ht="16.5" thickBot="1">
      <c r="A122" s="180" t="s">
        <v>167</v>
      </c>
      <c r="B122" s="181"/>
      <c r="C122" s="181"/>
      <c r="D122" s="181"/>
      <c r="E122" s="181"/>
      <c r="F122" s="181"/>
      <c r="G122" s="10" t="str">
        <f t="shared" ref="G122:L122" si="25">IF(G121="","",IF(G120=0%,"",IF(G121&lt;=$K$7,1,IF(G121&lt;=$K$6,2,IF(G121&lt;=$K$5,3)))))</f>
        <v/>
      </c>
      <c r="H122" s="10" t="str">
        <f t="shared" si="25"/>
        <v/>
      </c>
      <c r="I122" s="10" t="str">
        <f t="shared" si="25"/>
        <v/>
      </c>
      <c r="J122" s="10" t="str">
        <f t="shared" si="25"/>
        <v/>
      </c>
      <c r="K122" s="10" t="str">
        <f t="shared" si="25"/>
        <v/>
      </c>
      <c r="L122" s="10" t="str">
        <f t="shared" si="25"/>
        <v/>
      </c>
    </row>
    <row r="123" spans="1:12" s="17" customFormat="1" ht="6" customHeight="1" thickBot="1">
      <c r="A123" s="197"/>
      <c r="B123" s="197"/>
      <c r="C123" s="197"/>
      <c r="D123" s="197"/>
      <c r="E123" s="197"/>
      <c r="F123" s="197"/>
      <c r="G123" s="197"/>
      <c r="H123" s="197"/>
      <c r="I123" s="197"/>
      <c r="J123" s="197"/>
      <c r="K123" s="197"/>
      <c r="L123" s="197"/>
    </row>
    <row r="124" spans="1:12" ht="28.5" customHeight="1">
      <c r="A124" s="236" t="s">
        <v>70</v>
      </c>
      <c r="B124" s="236"/>
      <c r="C124" s="236"/>
      <c r="D124" s="236"/>
      <c r="E124" s="236"/>
      <c r="F124" s="236"/>
      <c r="G124" s="198" t="s">
        <v>152</v>
      </c>
      <c r="H124" s="199"/>
      <c r="I124" s="199"/>
      <c r="J124" s="199"/>
      <c r="K124" s="199"/>
      <c r="L124" s="200"/>
    </row>
    <row r="125" spans="1:12" ht="15" customHeight="1">
      <c r="A125" s="222" t="s">
        <v>37</v>
      </c>
      <c r="B125" s="222"/>
      <c r="C125" s="222"/>
      <c r="D125" s="222" t="s">
        <v>38</v>
      </c>
      <c r="E125" s="222"/>
      <c r="F125" s="222"/>
      <c r="G125" s="19" t="str">
        <f>$G$10</f>
        <v>CO1</v>
      </c>
      <c r="H125" s="19" t="str">
        <f>$H$10</f>
        <v>CO2</v>
      </c>
      <c r="I125" s="19" t="str">
        <f>$I$10</f>
        <v>CO3</v>
      </c>
      <c r="J125" s="19" t="str">
        <f>$J$10</f>
        <v>CO4</v>
      </c>
      <c r="K125" s="19" t="str">
        <f>$K$10</f>
        <v/>
      </c>
      <c r="L125" s="19" t="str">
        <f>$L$10</f>
        <v/>
      </c>
    </row>
    <row r="126" spans="1:12" ht="46.5" customHeight="1">
      <c r="A126" s="220" t="s">
        <v>71</v>
      </c>
      <c r="B126" s="220"/>
      <c r="C126" s="220"/>
      <c r="D126" s="212" t="s">
        <v>241</v>
      </c>
      <c r="E126" s="212"/>
      <c r="F126" s="212"/>
      <c r="G126" s="68" t="s">
        <v>34</v>
      </c>
      <c r="H126" s="98" t="s">
        <v>34</v>
      </c>
      <c r="I126" s="98" t="s">
        <v>34</v>
      </c>
      <c r="J126" s="98" t="s">
        <v>34</v>
      </c>
      <c r="K126" s="68"/>
      <c r="L126" s="73"/>
    </row>
    <row r="127" spans="1:12" ht="46.5" customHeight="1">
      <c r="A127" s="220"/>
      <c r="B127" s="220"/>
      <c r="C127" s="220"/>
      <c r="D127" s="212" t="s">
        <v>120</v>
      </c>
      <c r="E127" s="212"/>
      <c r="F127" s="212"/>
      <c r="G127" s="68" t="s">
        <v>34</v>
      </c>
      <c r="H127" s="98" t="s">
        <v>34</v>
      </c>
      <c r="I127" s="98" t="s">
        <v>34</v>
      </c>
      <c r="J127" s="98" t="s">
        <v>34</v>
      </c>
      <c r="K127" s="68"/>
      <c r="L127" s="73"/>
    </row>
    <row r="128" spans="1:12" ht="46.5" customHeight="1">
      <c r="A128" s="219" t="s">
        <v>141</v>
      </c>
      <c r="B128" s="219"/>
      <c r="C128" s="219"/>
      <c r="D128" s="212" t="s">
        <v>242</v>
      </c>
      <c r="E128" s="212"/>
      <c r="F128" s="212"/>
      <c r="G128" s="68" t="s">
        <v>34</v>
      </c>
      <c r="H128" s="98" t="s">
        <v>34</v>
      </c>
      <c r="I128" s="98" t="s">
        <v>34</v>
      </c>
      <c r="J128" s="98" t="s">
        <v>34</v>
      </c>
      <c r="K128" s="68"/>
      <c r="L128" s="73"/>
    </row>
    <row r="129" spans="1:12" ht="46.5" customHeight="1">
      <c r="A129" s="219"/>
      <c r="B129" s="219"/>
      <c r="C129" s="219"/>
      <c r="D129" s="212" t="s">
        <v>243</v>
      </c>
      <c r="E129" s="212"/>
      <c r="F129" s="212"/>
      <c r="G129" s="68" t="s">
        <v>34</v>
      </c>
      <c r="H129" s="98" t="s">
        <v>34</v>
      </c>
      <c r="I129" s="98" t="s">
        <v>34</v>
      </c>
      <c r="J129" s="98" t="s">
        <v>34</v>
      </c>
      <c r="K129" s="68"/>
      <c r="L129" s="73"/>
    </row>
    <row r="130" spans="1:12" ht="46.5" customHeight="1">
      <c r="A130" s="219"/>
      <c r="B130" s="219"/>
      <c r="C130" s="219"/>
      <c r="D130" s="212" t="s">
        <v>244</v>
      </c>
      <c r="E130" s="212"/>
      <c r="F130" s="212"/>
      <c r="G130" s="68" t="s">
        <v>34</v>
      </c>
      <c r="H130" s="98" t="s">
        <v>34</v>
      </c>
      <c r="I130" s="98" t="s">
        <v>34</v>
      </c>
      <c r="J130" s="98" t="s">
        <v>34</v>
      </c>
      <c r="K130" s="68"/>
      <c r="L130" s="73"/>
    </row>
    <row r="131" spans="1:12" ht="46.5" customHeight="1">
      <c r="A131" s="219"/>
      <c r="B131" s="219"/>
      <c r="C131" s="219"/>
      <c r="D131" s="212" t="s">
        <v>121</v>
      </c>
      <c r="E131" s="212"/>
      <c r="F131" s="212"/>
      <c r="G131" s="68" t="s">
        <v>34</v>
      </c>
      <c r="H131" s="68" t="s">
        <v>34</v>
      </c>
      <c r="I131" s="98" t="s">
        <v>34</v>
      </c>
      <c r="J131" s="98" t="s">
        <v>34</v>
      </c>
      <c r="K131" s="68"/>
      <c r="L131" s="73"/>
    </row>
    <row r="132" spans="1:12" ht="46.5" customHeight="1">
      <c r="A132" s="220" t="s">
        <v>72</v>
      </c>
      <c r="B132" s="252"/>
      <c r="C132" s="252"/>
      <c r="D132" s="212" t="s">
        <v>245</v>
      </c>
      <c r="E132" s="212"/>
      <c r="F132" s="212"/>
      <c r="G132" s="68" t="s">
        <v>34</v>
      </c>
      <c r="H132" s="98" t="s">
        <v>34</v>
      </c>
      <c r="I132" s="98" t="s">
        <v>34</v>
      </c>
      <c r="J132" s="98" t="s">
        <v>34</v>
      </c>
      <c r="K132" s="68"/>
      <c r="L132" s="73"/>
    </row>
    <row r="133" spans="1:12">
      <c r="A133" s="201"/>
      <c r="B133" s="202"/>
      <c r="C133" s="203"/>
      <c r="D133" s="210" t="s">
        <v>150</v>
      </c>
      <c r="E133" s="211"/>
      <c r="F133" s="18">
        <f>COUNTA(D126:D132)</f>
        <v>7</v>
      </c>
      <c r="G133" s="12"/>
      <c r="H133" s="12"/>
      <c r="I133" s="12"/>
      <c r="J133" s="12"/>
      <c r="K133" s="12"/>
      <c r="L133" s="13"/>
    </row>
    <row r="134" spans="1:12" ht="15.75">
      <c r="A134" s="204"/>
      <c r="B134" s="205"/>
      <c r="C134" s="206"/>
      <c r="D134" s="212" t="s">
        <v>151</v>
      </c>
      <c r="E134" s="212"/>
      <c r="F134" s="212"/>
      <c r="G134" s="4">
        <f>IF(COUNTA(G126:G132)=0,"",COUNTIF(G126:G132,"Y"))</f>
        <v>0</v>
      </c>
      <c r="H134" s="4">
        <f t="shared" ref="H134:L134" si="26">IF(COUNTA(H126:H132)=0,"",COUNTIF(H126:H132,"Y"))</f>
        <v>0</v>
      </c>
      <c r="I134" s="4">
        <f t="shared" si="26"/>
        <v>0</v>
      </c>
      <c r="J134" s="4">
        <f t="shared" si="26"/>
        <v>0</v>
      </c>
      <c r="K134" s="4" t="str">
        <f t="shared" si="26"/>
        <v/>
      </c>
      <c r="L134" s="4" t="str">
        <f t="shared" si="26"/>
        <v/>
      </c>
    </row>
    <row r="135" spans="1:12" ht="16.5" thickBot="1">
      <c r="A135" s="207"/>
      <c r="B135" s="208"/>
      <c r="C135" s="209"/>
      <c r="D135" s="213" t="s">
        <v>153</v>
      </c>
      <c r="E135" s="214"/>
      <c r="F135" s="215"/>
      <c r="G135" s="15">
        <f>IF(G134="","",G134/$F$133)</f>
        <v>0</v>
      </c>
      <c r="H135" s="15">
        <f t="shared" ref="H135:L135" si="27">IF(H134="","",H134/$F$133)</f>
        <v>0</v>
      </c>
      <c r="I135" s="15">
        <f t="shared" si="27"/>
        <v>0</v>
      </c>
      <c r="J135" s="15">
        <f t="shared" si="27"/>
        <v>0</v>
      </c>
      <c r="K135" s="15" t="str">
        <f t="shared" si="27"/>
        <v/>
      </c>
      <c r="L135" s="15" t="str">
        <f t="shared" si="27"/>
        <v/>
      </c>
    </row>
    <row r="136" spans="1:12" ht="16.5" thickBot="1">
      <c r="A136" s="180" t="s">
        <v>168</v>
      </c>
      <c r="B136" s="181"/>
      <c r="C136" s="181"/>
      <c r="D136" s="181"/>
      <c r="E136" s="181"/>
      <c r="F136" s="181"/>
      <c r="G136" s="10" t="str">
        <f t="shared" ref="G136:L136" si="28">IF(G135="","",IF(G134=0%,"",IF(G135&lt;=$K$7,1,IF(G135&lt;=$K$6,2,IF(G135&lt;=$K$5,3)))))</f>
        <v/>
      </c>
      <c r="H136" s="10" t="str">
        <f t="shared" si="28"/>
        <v/>
      </c>
      <c r="I136" s="10" t="str">
        <f t="shared" si="28"/>
        <v/>
      </c>
      <c r="J136" s="10" t="str">
        <f t="shared" si="28"/>
        <v/>
      </c>
      <c r="K136" s="10" t="str">
        <f t="shared" si="28"/>
        <v/>
      </c>
      <c r="L136" s="10" t="str">
        <f t="shared" si="28"/>
        <v/>
      </c>
    </row>
    <row r="137" spans="1:12" s="17" customFormat="1" ht="6" customHeight="1" thickBot="1">
      <c r="A137" s="197"/>
      <c r="B137" s="197"/>
      <c r="C137" s="197"/>
      <c r="D137" s="197"/>
      <c r="E137" s="197"/>
      <c r="F137" s="197"/>
      <c r="G137" s="197"/>
      <c r="H137" s="197"/>
      <c r="I137" s="197"/>
      <c r="J137" s="197"/>
      <c r="K137" s="197"/>
      <c r="L137" s="197"/>
    </row>
    <row r="138" spans="1:12" ht="54.75" customHeight="1">
      <c r="A138" s="236" t="s">
        <v>73</v>
      </c>
      <c r="B138" s="236"/>
      <c r="C138" s="236"/>
      <c r="D138" s="236"/>
      <c r="E138" s="236"/>
      <c r="F138" s="236"/>
      <c r="G138" s="198" t="s">
        <v>152</v>
      </c>
      <c r="H138" s="199"/>
      <c r="I138" s="199"/>
      <c r="J138" s="199"/>
      <c r="K138" s="199"/>
      <c r="L138" s="200"/>
    </row>
    <row r="139" spans="1:12" ht="15" customHeight="1">
      <c r="A139" s="222" t="s">
        <v>37</v>
      </c>
      <c r="B139" s="222"/>
      <c r="C139" s="222"/>
      <c r="D139" s="222" t="s">
        <v>38</v>
      </c>
      <c r="E139" s="222"/>
      <c r="F139" s="222"/>
      <c r="G139" s="19" t="str">
        <f>$G$10</f>
        <v>CO1</v>
      </c>
      <c r="H139" s="19" t="str">
        <f>$H$10</f>
        <v>CO2</v>
      </c>
      <c r="I139" s="19" t="str">
        <f>$I$10</f>
        <v>CO3</v>
      </c>
      <c r="J139" s="19" t="str">
        <f>$J$10</f>
        <v>CO4</v>
      </c>
      <c r="K139" s="19" t="str">
        <f>$K$10</f>
        <v/>
      </c>
      <c r="L139" s="19" t="str">
        <f>$L$10</f>
        <v/>
      </c>
    </row>
    <row r="140" spans="1:12" ht="43.5" customHeight="1">
      <c r="A140" s="219" t="s">
        <v>74</v>
      </c>
      <c r="B140" s="219"/>
      <c r="C140" s="219"/>
      <c r="D140" s="212" t="s">
        <v>123</v>
      </c>
      <c r="E140" s="212"/>
      <c r="F140" s="212"/>
      <c r="G140" s="98" t="s">
        <v>33</v>
      </c>
      <c r="H140" s="98" t="s">
        <v>33</v>
      </c>
      <c r="I140" s="68" t="s">
        <v>34</v>
      </c>
      <c r="J140" s="68" t="s">
        <v>34</v>
      </c>
      <c r="K140" s="68"/>
      <c r="L140" s="73"/>
    </row>
    <row r="141" spans="1:12" ht="43.5" customHeight="1">
      <c r="A141" s="219"/>
      <c r="B141" s="219"/>
      <c r="C141" s="219"/>
      <c r="D141" s="212" t="s">
        <v>124</v>
      </c>
      <c r="E141" s="212"/>
      <c r="F141" s="212"/>
      <c r="G141" s="98" t="s">
        <v>34</v>
      </c>
      <c r="H141" s="68" t="s">
        <v>34</v>
      </c>
      <c r="I141" s="68" t="s">
        <v>34</v>
      </c>
      <c r="J141" s="68" t="s">
        <v>34</v>
      </c>
      <c r="K141" s="68"/>
      <c r="L141" s="73"/>
    </row>
    <row r="142" spans="1:12" ht="43.5" customHeight="1">
      <c r="A142" s="219"/>
      <c r="B142" s="219"/>
      <c r="C142" s="219"/>
      <c r="D142" s="212" t="s">
        <v>125</v>
      </c>
      <c r="E142" s="212"/>
      <c r="F142" s="212"/>
      <c r="G142" s="98" t="s">
        <v>33</v>
      </c>
      <c r="H142" s="98" t="s">
        <v>33</v>
      </c>
      <c r="I142" s="68" t="s">
        <v>34</v>
      </c>
      <c r="J142" s="68" t="s">
        <v>34</v>
      </c>
      <c r="K142" s="68"/>
      <c r="L142" s="73"/>
    </row>
    <row r="143" spans="1:12" ht="43.5" customHeight="1">
      <c r="A143" s="219" t="s">
        <v>75</v>
      </c>
      <c r="B143" s="219"/>
      <c r="C143" s="219"/>
      <c r="D143" s="212" t="s">
        <v>126</v>
      </c>
      <c r="E143" s="212"/>
      <c r="F143" s="212"/>
      <c r="G143" s="68" t="s">
        <v>34</v>
      </c>
      <c r="H143" s="68" t="s">
        <v>34</v>
      </c>
      <c r="I143" s="68" t="s">
        <v>34</v>
      </c>
      <c r="J143" s="68" t="s">
        <v>34</v>
      </c>
      <c r="K143" s="68"/>
      <c r="L143" s="73"/>
    </row>
    <row r="144" spans="1:12" ht="43.5" customHeight="1">
      <c r="A144" s="219"/>
      <c r="B144" s="219"/>
      <c r="C144" s="219"/>
      <c r="D144" s="212" t="s">
        <v>127</v>
      </c>
      <c r="E144" s="212"/>
      <c r="F144" s="212"/>
      <c r="G144" s="68" t="s">
        <v>34</v>
      </c>
      <c r="H144" s="68" t="s">
        <v>34</v>
      </c>
      <c r="I144" s="68" t="s">
        <v>34</v>
      </c>
      <c r="J144" s="68" t="s">
        <v>34</v>
      </c>
      <c r="K144" s="68"/>
      <c r="L144" s="73"/>
    </row>
    <row r="145" spans="1:12" ht="43.5" customHeight="1">
      <c r="A145" s="219" t="s">
        <v>76</v>
      </c>
      <c r="B145" s="219"/>
      <c r="C145" s="219"/>
      <c r="D145" s="212" t="s">
        <v>128</v>
      </c>
      <c r="E145" s="212"/>
      <c r="F145" s="212"/>
      <c r="G145" s="98" t="s">
        <v>33</v>
      </c>
      <c r="H145" s="98" t="s">
        <v>33</v>
      </c>
      <c r="I145" s="68" t="s">
        <v>34</v>
      </c>
      <c r="J145" s="68" t="s">
        <v>34</v>
      </c>
      <c r="K145" s="68"/>
      <c r="L145" s="73"/>
    </row>
    <row r="146" spans="1:12" ht="43.5" customHeight="1">
      <c r="A146" s="219"/>
      <c r="B146" s="219"/>
      <c r="C146" s="219"/>
      <c r="D146" s="212" t="s">
        <v>129</v>
      </c>
      <c r="E146" s="212"/>
      <c r="F146" s="212"/>
      <c r="G146" s="98" t="s">
        <v>33</v>
      </c>
      <c r="H146" s="98" t="s">
        <v>33</v>
      </c>
      <c r="I146" s="68" t="s">
        <v>34</v>
      </c>
      <c r="J146" s="68" t="s">
        <v>34</v>
      </c>
      <c r="K146" s="68"/>
      <c r="L146" s="73"/>
    </row>
    <row r="147" spans="1:12">
      <c r="A147" s="201"/>
      <c r="B147" s="202"/>
      <c r="C147" s="203"/>
      <c r="D147" s="210" t="s">
        <v>150</v>
      </c>
      <c r="E147" s="211"/>
      <c r="F147" s="18">
        <f>COUNTA(D140:D146)</f>
        <v>7</v>
      </c>
      <c r="G147" s="12"/>
      <c r="H147" s="12"/>
      <c r="I147" s="12"/>
      <c r="J147" s="12"/>
      <c r="K147" s="12"/>
      <c r="L147" s="13"/>
    </row>
    <row r="148" spans="1:12" ht="15.75">
      <c r="A148" s="204"/>
      <c r="B148" s="205"/>
      <c r="C148" s="206"/>
      <c r="D148" s="212" t="s">
        <v>151</v>
      </c>
      <c r="E148" s="212"/>
      <c r="F148" s="212"/>
      <c r="G148" s="4">
        <f>IF(COUNTA(G140:G146)=0,"",COUNTIF(G140:G146,"Y"))</f>
        <v>4</v>
      </c>
      <c r="H148" s="4">
        <f t="shared" ref="H148:L148" si="29">IF(COUNTA(H140:H146)=0,"",COUNTIF(H140:H146,"Y"))</f>
        <v>4</v>
      </c>
      <c r="I148" s="4">
        <f t="shared" si="29"/>
        <v>0</v>
      </c>
      <c r="J148" s="4">
        <f t="shared" si="29"/>
        <v>0</v>
      </c>
      <c r="K148" s="4" t="str">
        <f t="shared" si="29"/>
        <v/>
      </c>
      <c r="L148" s="4" t="str">
        <f t="shared" si="29"/>
        <v/>
      </c>
    </row>
    <row r="149" spans="1:12" ht="16.5" thickBot="1">
      <c r="A149" s="207"/>
      <c r="B149" s="208"/>
      <c r="C149" s="209"/>
      <c r="D149" s="213" t="s">
        <v>153</v>
      </c>
      <c r="E149" s="214"/>
      <c r="F149" s="215"/>
      <c r="G149" s="15">
        <f>IF(G148="","",G148/$F$147)</f>
        <v>0.5714285714285714</v>
      </c>
      <c r="H149" s="15">
        <f t="shared" ref="H149:L149" si="30">IF(H148="","",H148/$F$147)</f>
        <v>0.5714285714285714</v>
      </c>
      <c r="I149" s="15">
        <f t="shared" si="30"/>
        <v>0</v>
      </c>
      <c r="J149" s="15">
        <f t="shared" si="30"/>
        <v>0</v>
      </c>
      <c r="K149" s="15" t="str">
        <f t="shared" si="30"/>
        <v/>
      </c>
      <c r="L149" s="15" t="str">
        <f t="shared" si="30"/>
        <v/>
      </c>
    </row>
    <row r="150" spans="1:12" ht="16.5" thickBot="1">
      <c r="A150" s="180" t="s">
        <v>169</v>
      </c>
      <c r="B150" s="181"/>
      <c r="C150" s="181"/>
      <c r="D150" s="181"/>
      <c r="E150" s="181"/>
      <c r="F150" s="181"/>
      <c r="G150" s="10">
        <f t="shared" ref="G150:L150" si="31">IF(G149="","",IF(G148=0%,"",IF(G149&lt;=$K$7,1,IF(G149&lt;=$K$6,2,IF(G149&lt;=$K$5,3)))))</f>
        <v>2</v>
      </c>
      <c r="H150" s="10">
        <f t="shared" si="31"/>
        <v>2</v>
      </c>
      <c r="I150" s="10" t="str">
        <f t="shared" si="31"/>
        <v/>
      </c>
      <c r="J150" s="10" t="str">
        <f t="shared" si="31"/>
        <v/>
      </c>
      <c r="K150" s="10" t="str">
        <f t="shared" si="31"/>
        <v/>
      </c>
      <c r="L150" s="10" t="str">
        <f t="shared" si="31"/>
        <v/>
      </c>
    </row>
    <row r="151" spans="1:12" s="17" customFormat="1" ht="6" customHeight="1" thickBot="1">
      <c r="A151" s="197"/>
      <c r="B151" s="197"/>
      <c r="C151" s="197"/>
      <c r="D151" s="197"/>
      <c r="E151" s="197"/>
      <c r="F151" s="197"/>
      <c r="G151" s="197"/>
      <c r="H151" s="197"/>
      <c r="I151" s="197"/>
      <c r="J151" s="197"/>
      <c r="K151" s="197"/>
      <c r="L151" s="197"/>
    </row>
    <row r="152" spans="1:12" ht="54" customHeight="1">
      <c r="A152" s="253" t="s">
        <v>77</v>
      </c>
      <c r="B152" s="254"/>
      <c r="C152" s="254"/>
      <c r="D152" s="254"/>
      <c r="E152" s="254"/>
      <c r="F152" s="255"/>
      <c r="G152" s="198" t="s">
        <v>152</v>
      </c>
      <c r="H152" s="199"/>
      <c r="I152" s="199"/>
      <c r="J152" s="199"/>
      <c r="K152" s="199"/>
      <c r="L152" s="200"/>
    </row>
    <row r="153" spans="1:12">
      <c r="A153" s="222" t="s">
        <v>37</v>
      </c>
      <c r="B153" s="222"/>
      <c r="C153" s="222"/>
      <c r="D153" s="250" t="s">
        <v>130</v>
      </c>
      <c r="E153" s="250"/>
      <c r="F153" s="250"/>
      <c r="G153" s="19" t="str">
        <f>$G$10</f>
        <v>CO1</v>
      </c>
      <c r="H153" s="19" t="str">
        <f>$H$10</f>
        <v>CO2</v>
      </c>
      <c r="I153" s="19" t="str">
        <f>$I$10</f>
        <v>CO3</v>
      </c>
      <c r="J153" s="19" t="str">
        <f>$J$10</f>
        <v>CO4</v>
      </c>
      <c r="K153" s="19" t="str">
        <f>$K$10</f>
        <v/>
      </c>
      <c r="L153" s="19" t="str">
        <f>$L$10</f>
        <v/>
      </c>
    </row>
    <row r="154" spans="1:12" ht="44.25" customHeight="1">
      <c r="A154" s="219" t="s">
        <v>78</v>
      </c>
      <c r="B154" s="219"/>
      <c r="C154" s="219"/>
      <c r="D154" s="212" t="s">
        <v>131</v>
      </c>
      <c r="E154" s="249"/>
      <c r="F154" s="249"/>
      <c r="G154" s="68" t="s">
        <v>34</v>
      </c>
      <c r="H154" s="68" t="s">
        <v>34</v>
      </c>
      <c r="I154" s="68" t="s">
        <v>34</v>
      </c>
      <c r="J154" s="68" t="s">
        <v>34</v>
      </c>
      <c r="K154" s="68"/>
      <c r="L154" s="73"/>
    </row>
    <row r="155" spans="1:12" ht="44.25" customHeight="1">
      <c r="A155" s="219"/>
      <c r="B155" s="219"/>
      <c r="C155" s="219"/>
      <c r="D155" s="212" t="s">
        <v>132</v>
      </c>
      <c r="E155" s="249"/>
      <c r="F155" s="249"/>
      <c r="G155" s="68" t="s">
        <v>34</v>
      </c>
      <c r="H155" s="68" t="s">
        <v>34</v>
      </c>
      <c r="I155" s="68" t="s">
        <v>34</v>
      </c>
      <c r="J155" s="68" t="s">
        <v>34</v>
      </c>
      <c r="K155" s="68"/>
      <c r="L155" s="73"/>
    </row>
    <row r="156" spans="1:12" ht="44.25" customHeight="1">
      <c r="A156" s="219" t="s">
        <v>79</v>
      </c>
      <c r="B156" s="251"/>
      <c r="C156" s="251"/>
      <c r="D156" s="212" t="s">
        <v>142</v>
      </c>
      <c r="E156" s="249"/>
      <c r="F156" s="249"/>
      <c r="G156" s="68" t="s">
        <v>34</v>
      </c>
      <c r="H156" s="98" t="s">
        <v>34</v>
      </c>
      <c r="I156" s="98" t="s">
        <v>34</v>
      </c>
      <c r="J156" s="98" t="s">
        <v>34</v>
      </c>
      <c r="K156" s="68"/>
      <c r="L156" s="73"/>
    </row>
    <row r="157" spans="1:12" ht="44.25" customHeight="1">
      <c r="A157" s="219" t="s">
        <v>80</v>
      </c>
      <c r="B157" s="219"/>
      <c r="C157" s="219"/>
      <c r="D157" s="212" t="s">
        <v>133</v>
      </c>
      <c r="E157" s="212"/>
      <c r="F157" s="212"/>
      <c r="G157" s="68" t="s">
        <v>34</v>
      </c>
      <c r="H157" s="98" t="s">
        <v>34</v>
      </c>
      <c r="I157" s="98" t="s">
        <v>34</v>
      </c>
      <c r="J157" s="98" t="s">
        <v>34</v>
      </c>
      <c r="K157" s="68"/>
      <c r="L157" s="73"/>
    </row>
    <row r="158" spans="1:12" ht="44.25" customHeight="1">
      <c r="A158" s="219"/>
      <c r="B158" s="219"/>
      <c r="C158" s="219"/>
      <c r="D158" s="212" t="s">
        <v>134</v>
      </c>
      <c r="E158" s="212"/>
      <c r="F158" s="212"/>
      <c r="G158" s="68" t="s">
        <v>34</v>
      </c>
      <c r="H158" s="98" t="s">
        <v>34</v>
      </c>
      <c r="I158" s="98" t="s">
        <v>34</v>
      </c>
      <c r="J158" s="98" t="s">
        <v>34</v>
      </c>
      <c r="K158" s="68"/>
      <c r="L158" s="73"/>
    </row>
    <row r="159" spans="1:12">
      <c r="A159" s="201"/>
      <c r="B159" s="202"/>
      <c r="C159" s="203"/>
      <c r="D159" s="210" t="s">
        <v>150</v>
      </c>
      <c r="E159" s="211"/>
      <c r="F159" s="18">
        <f>COUNTA(D154:D158)</f>
        <v>5</v>
      </c>
      <c r="G159" s="12"/>
      <c r="H159" s="12"/>
      <c r="I159" s="12"/>
      <c r="J159" s="12"/>
      <c r="K159" s="12"/>
      <c r="L159" s="13"/>
    </row>
    <row r="160" spans="1:12" ht="15.75">
      <c r="A160" s="204"/>
      <c r="B160" s="205"/>
      <c r="C160" s="206"/>
      <c r="D160" s="212" t="s">
        <v>151</v>
      </c>
      <c r="E160" s="212"/>
      <c r="F160" s="212"/>
      <c r="G160" s="4">
        <f>IF(COUNTA(G154:G158)=0,"",COUNTIF(G154:G158,"Y"))</f>
        <v>0</v>
      </c>
      <c r="H160" s="4">
        <f t="shared" ref="H160:L160" si="32">IF(COUNTA(H154:H158)=0,"",COUNTIF(H154:H158,"Y"))</f>
        <v>0</v>
      </c>
      <c r="I160" s="4">
        <f t="shared" si="32"/>
        <v>0</v>
      </c>
      <c r="J160" s="4">
        <f t="shared" si="32"/>
        <v>0</v>
      </c>
      <c r="K160" s="4" t="str">
        <f t="shared" si="32"/>
        <v/>
      </c>
      <c r="L160" s="4" t="str">
        <f t="shared" si="32"/>
        <v/>
      </c>
    </row>
    <row r="161" spans="1:12" ht="16.5" thickBot="1">
      <c r="A161" s="207"/>
      <c r="B161" s="208"/>
      <c r="C161" s="209"/>
      <c r="D161" s="213" t="s">
        <v>153</v>
      </c>
      <c r="E161" s="214"/>
      <c r="F161" s="215"/>
      <c r="G161" s="15">
        <f>IF(G160="","",G160/$F$159)</f>
        <v>0</v>
      </c>
      <c r="H161" s="15">
        <f t="shared" ref="H161:L161" si="33">IF(H160="","",H160/$F$159)</f>
        <v>0</v>
      </c>
      <c r="I161" s="15">
        <f t="shared" si="33"/>
        <v>0</v>
      </c>
      <c r="J161" s="15">
        <f t="shared" si="33"/>
        <v>0</v>
      </c>
      <c r="K161" s="15" t="str">
        <f t="shared" si="33"/>
        <v/>
      </c>
      <c r="L161" s="15" t="str">
        <f t="shared" si="33"/>
        <v/>
      </c>
    </row>
    <row r="162" spans="1:12" ht="16.5" thickBot="1">
      <c r="A162" s="180" t="s">
        <v>170</v>
      </c>
      <c r="B162" s="181"/>
      <c r="C162" s="181"/>
      <c r="D162" s="181"/>
      <c r="E162" s="181"/>
      <c r="F162" s="181"/>
      <c r="G162" s="10" t="str">
        <f t="shared" ref="G162:L162" si="34">IF(G161="","",IF(G160=0%,"",IF(G161&lt;=$K$7,1,IF(G161&lt;=$K$6,2,IF(G161&lt;=$K$5,3)))))</f>
        <v/>
      </c>
      <c r="H162" s="10" t="str">
        <f t="shared" si="34"/>
        <v/>
      </c>
      <c r="I162" s="10" t="str">
        <f t="shared" si="34"/>
        <v/>
      </c>
      <c r="J162" s="10" t="str">
        <f t="shared" si="34"/>
        <v/>
      </c>
      <c r="K162" s="10" t="str">
        <f t="shared" si="34"/>
        <v/>
      </c>
      <c r="L162" s="10" t="str">
        <f t="shared" si="34"/>
        <v/>
      </c>
    </row>
    <row r="163" spans="1:12" s="17" customFormat="1" ht="6" customHeight="1" thickBot="1">
      <c r="A163" s="197"/>
      <c r="B163" s="197"/>
      <c r="C163" s="197"/>
      <c r="D163" s="197"/>
      <c r="E163" s="197"/>
      <c r="F163" s="197"/>
      <c r="G163" s="197"/>
      <c r="H163" s="197"/>
      <c r="I163" s="197"/>
      <c r="J163" s="197"/>
      <c r="K163" s="197"/>
      <c r="L163" s="197"/>
    </row>
    <row r="164" spans="1:12" ht="40.5" customHeight="1">
      <c r="A164" s="243" t="s">
        <v>81</v>
      </c>
      <c r="B164" s="243"/>
      <c r="C164" s="243"/>
      <c r="D164" s="243"/>
      <c r="E164" s="243"/>
      <c r="F164" s="243"/>
      <c r="G164" s="198" t="s">
        <v>152</v>
      </c>
      <c r="H164" s="199"/>
      <c r="I164" s="199"/>
      <c r="J164" s="199"/>
      <c r="K164" s="199"/>
      <c r="L164" s="200"/>
    </row>
    <row r="165" spans="1:12">
      <c r="A165" s="222" t="s">
        <v>37</v>
      </c>
      <c r="B165" s="222"/>
      <c r="C165" s="222"/>
      <c r="D165" s="222" t="s">
        <v>38</v>
      </c>
      <c r="E165" s="222"/>
      <c r="F165" s="222"/>
      <c r="G165" s="19" t="str">
        <f>$G$10</f>
        <v>CO1</v>
      </c>
      <c r="H165" s="19" t="str">
        <f>$H$10</f>
        <v>CO2</v>
      </c>
      <c r="I165" s="19" t="str">
        <f>$I$10</f>
        <v>CO3</v>
      </c>
      <c r="J165" s="19" t="str">
        <f>$J$10</f>
        <v>CO4</v>
      </c>
      <c r="K165" s="19" t="str">
        <f>$K$10</f>
        <v/>
      </c>
      <c r="L165" s="19" t="str">
        <f>$L$10</f>
        <v/>
      </c>
    </row>
    <row r="166" spans="1:12" ht="54.75" customHeight="1">
      <c r="A166" s="219" t="s">
        <v>82</v>
      </c>
      <c r="B166" s="219"/>
      <c r="C166" s="219"/>
      <c r="D166" s="212" t="s">
        <v>246</v>
      </c>
      <c r="E166" s="249"/>
      <c r="F166" s="249"/>
      <c r="G166" s="68" t="s">
        <v>33</v>
      </c>
      <c r="H166" s="68" t="s">
        <v>33</v>
      </c>
      <c r="I166" s="98" t="s">
        <v>33</v>
      </c>
      <c r="J166" s="98" t="s">
        <v>33</v>
      </c>
      <c r="K166" s="68"/>
      <c r="L166" s="73"/>
    </row>
    <row r="167" spans="1:12" ht="54.75" customHeight="1">
      <c r="A167" s="219"/>
      <c r="B167" s="219"/>
      <c r="C167" s="219"/>
      <c r="D167" s="212" t="s">
        <v>135</v>
      </c>
      <c r="E167" s="249"/>
      <c r="F167" s="249"/>
      <c r="G167" s="68" t="s">
        <v>34</v>
      </c>
      <c r="H167" s="68" t="s">
        <v>34</v>
      </c>
      <c r="I167" s="98" t="s">
        <v>34</v>
      </c>
      <c r="J167" s="98" t="s">
        <v>34</v>
      </c>
      <c r="K167" s="68"/>
      <c r="L167" s="73"/>
    </row>
    <row r="168" spans="1:12" ht="54.75" customHeight="1">
      <c r="A168" s="219" t="s">
        <v>83</v>
      </c>
      <c r="B168" s="219"/>
      <c r="C168" s="219"/>
      <c r="D168" s="212" t="s">
        <v>136</v>
      </c>
      <c r="E168" s="212"/>
      <c r="F168" s="212"/>
      <c r="G168" s="98" t="s">
        <v>34</v>
      </c>
      <c r="H168" s="98" t="s">
        <v>34</v>
      </c>
      <c r="I168" s="98" t="s">
        <v>34</v>
      </c>
      <c r="J168" s="98" t="s">
        <v>34</v>
      </c>
      <c r="K168" s="68"/>
      <c r="L168" s="73"/>
    </row>
    <row r="169" spans="1:12" ht="54.75" customHeight="1">
      <c r="A169" s="219"/>
      <c r="B169" s="219"/>
      <c r="C169" s="219"/>
      <c r="D169" s="212" t="s">
        <v>137</v>
      </c>
      <c r="E169" s="249"/>
      <c r="F169" s="249"/>
      <c r="G169" s="98" t="s">
        <v>33</v>
      </c>
      <c r="H169" s="98" t="s">
        <v>33</v>
      </c>
      <c r="I169" s="98" t="s">
        <v>33</v>
      </c>
      <c r="J169" s="98" t="s">
        <v>33</v>
      </c>
      <c r="K169" s="68"/>
      <c r="L169" s="73"/>
    </row>
    <row r="170" spans="1:12" ht="54.75" customHeight="1">
      <c r="A170" s="219" t="s">
        <v>84</v>
      </c>
      <c r="B170" s="219"/>
      <c r="C170" s="219"/>
      <c r="D170" s="212" t="s">
        <v>138</v>
      </c>
      <c r="E170" s="212"/>
      <c r="F170" s="212"/>
      <c r="G170" s="68" t="s">
        <v>34</v>
      </c>
      <c r="H170" s="68" t="s">
        <v>34</v>
      </c>
      <c r="I170" s="68" t="s">
        <v>34</v>
      </c>
      <c r="J170" s="68" t="s">
        <v>34</v>
      </c>
      <c r="K170" s="68"/>
      <c r="L170" s="73"/>
    </row>
    <row r="171" spans="1:12" ht="54.75" customHeight="1">
      <c r="A171" s="219"/>
      <c r="B171" s="219"/>
      <c r="C171" s="219"/>
      <c r="D171" s="212" t="s">
        <v>139</v>
      </c>
      <c r="E171" s="249"/>
      <c r="F171" s="249"/>
      <c r="G171" s="68" t="s">
        <v>34</v>
      </c>
      <c r="H171" s="68" t="s">
        <v>34</v>
      </c>
      <c r="I171" s="68" t="s">
        <v>34</v>
      </c>
      <c r="J171" s="68" t="s">
        <v>34</v>
      </c>
      <c r="K171" s="68"/>
      <c r="L171" s="73"/>
    </row>
    <row r="172" spans="1:12">
      <c r="A172" s="201"/>
      <c r="B172" s="202"/>
      <c r="C172" s="203"/>
      <c r="D172" s="210" t="s">
        <v>150</v>
      </c>
      <c r="E172" s="211"/>
      <c r="F172" s="18">
        <f>COUNTA(D166:D171)</f>
        <v>6</v>
      </c>
      <c r="G172" s="12"/>
      <c r="H172" s="12"/>
      <c r="I172" s="12"/>
      <c r="J172" s="12"/>
      <c r="K172" s="12"/>
      <c r="L172" s="13"/>
    </row>
    <row r="173" spans="1:12" ht="15.75">
      <c r="A173" s="204"/>
      <c r="B173" s="205"/>
      <c r="C173" s="206"/>
      <c r="D173" s="212" t="s">
        <v>151</v>
      </c>
      <c r="E173" s="212"/>
      <c r="F173" s="212"/>
      <c r="G173" s="4">
        <f>IF(COUNTA(G166:G171)=0,"",COUNTIF(G166:G171,"Y"))</f>
        <v>2</v>
      </c>
      <c r="H173" s="4">
        <f t="shared" ref="H173:L173" si="35">IF(COUNTA(H166:H171)=0,"",COUNTIF(H166:H171,"Y"))</f>
        <v>2</v>
      </c>
      <c r="I173" s="4">
        <f t="shared" si="35"/>
        <v>2</v>
      </c>
      <c r="J173" s="4">
        <f t="shared" si="35"/>
        <v>2</v>
      </c>
      <c r="K173" s="4" t="str">
        <f t="shared" si="35"/>
        <v/>
      </c>
      <c r="L173" s="4" t="str">
        <f t="shared" si="35"/>
        <v/>
      </c>
    </row>
    <row r="174" spans="1:12" ht="16.5" thickBot="1">
      <c r="A174" s="207"/>
      <c r="B174" s="208"/>
      <c r="C174" s="209"/>
      <c r="D174" s="213" t="s">
        <v>153</v>
      </c>
      <c r="E174" s="214"/>
      <c r="F174" s="215"/>
      <c r="G174" s="15">
        <f>IF(G173="","",G173/$F$172)</f>
        <v>0.33333333333333331</v>
      </c>
      <c r="H174" s="15">
        <f t="shared" ref="H174:L174" si="36">IF(H173="","",H173/$F$172)</f>
        <v>0.33333333333333331</v>
      </c>
      <c r="I174" s="15">
        <f t="shared" si="36"/>
        <v>0.33333333333333331</v>
      </c>
      <c r="J174" s="15">
        <f t="shared" si="36"/>
        <v>0.33333333333333331</v>
      </c>
      <c r="K174" s="15" t="str">
        <f t="shared" si="36"/>
        <v/>
      </c>
      <c r="L174" s="15" t="str">
        <f t="shared" si="36"/>
        <v/>
      </c>
    </row>
    <row r="175" spans="1:12" ht="16.5" thickBot="1">
      <c r="A175" s="180" t="s">
        <v>171</v>
      </c>
      <c r="B175" s="181"/>
      <c r="C175" s="181"/>
      <c r="D175" s="181"/>
      <c r="E175" s="181"/>
      <c r="F175" s="181"/>
      <c r="G175" s="10">
        <f t="shared" ref="G175:L175" si="37">IF(G174="","",IF(G173=0%,"",IF(G174&lt;=$K$7,1,IF(G174&lt;=$K$6,2,IF(G174&lt;=$K$5,3)))))</f>
        <v>2</v>
      </c>
      <c r="H175" s="10">
        <f t="shared" si="37"/>
        <v>2</v>
      </c>
      <c r="I175" s="10">
        <f t="shared" si="37"/>
        <v>2</v>
      </c>
      <c r="J175" s="10">
        <f t="shared" si="37"/>
        <v>2</v>
      </c>
      <c r="K175" s="10" t="str">
        <f t="shared" si="37"/>
        <v/>
      </c>
      <c r="L175" s="10" t="str">
        <f t="shared" si="37"/>
        <v/>
      </c>
    </row>
    <row r="176" spans="1:12" s="17" customFormat="1" ht="6" customHeight="1" thickBot="1">
      <c r="A176" s="197"/>
      <c r="B176" s="197"/>
      <c r="C176" s="197"/>
      <c r="D176" s="197"/>
      <c r="E176" s="197"/>
      <c r="F176" s="197"/>
      <c r="G176" s="197"/>
      <c r="H176" s="197"/>
      <c r="I176" s="197"/>
      <c r="J176" s="197"/>
      <c r="K176" s="197"/>
      <c r="L176" s="197"/>
    </row>
    <row r="177" spans="1:12" ht="40.5" customHeight="1" thickBot="1">
      <c r="A177" s="245" t="s">
        <v>146</v>
      </c>
      <c r="B177" s="246"/>
      <c r="C177" s="246"/>
      <c r="D177" s="246"/>
      <c r="E177" s="246"/>
      <c r="F177" s="246"/>
      <c r="G177" s="216" t="s">
        <v>152</v>
      </c>
      <c r="H177" s="217"/>
      <c r="I177" s="217"/>
      <c r="J177" s="217"/>
      <c r="K177" s="217"/>
      <c r="L177" s="218"/>
    </row>
    <row r="178" spans="1:12">
      <c r="A178" s="247" t="s">
        <v>37</v>
      </c>
      <c r="B178" s="248"/>
      <c r="C178" s="248"/>
      <c r="D178" s="248" t="s">
        <v>38</v>
      </c>
      <c r="E178" s="248"/>
      <c r="F178" s="248"/>
      <c r="G178" s="93" t="str">
        <f>$G$10</f>
        <v>CO1</v>
      </c>
      <c r="H178" s="93" t="str">
        <f>$H$10</f>
        <v>CO2</v>
      </c>
      <c r="I178" s="93" t="str">
        <f>$I$10</f>
        <v>CO3</v>
      </c>
      <c r="J178" s="93" t="str">
        <f>$J$10</f>
        <v>CO4</v>
      </c>
      <c r="K178" s="93" t="str">
        <f>$K$10</f>
        <v/>
      </c>
      <c r="L178" s="94" t="str">
        <f>$L$10</f>
        <v/>
      </c>
    </row>
    <row r="179" spans="1:12" ht="39" customHeight="1">
      <c r="A179" s="244" t="s">
        <v>148</v>
      </c>
      <c r="B179" s="219"/>
      <c r="C179" s="219"/>
      <c r="D179" s="240" t="s">
        <v>227</v>
      </c>
      <c r="E179" s="241"/>
      <c r="F179" s="241"/>
      <c r="G179" s="89" t="s">
        <v>34</v>
      </c>
      <c r="H179" s="98" t="s">
        <v>34</v>
      </c>
      <c r="I179" s="98" t="s">
        <v>34</v>
      </c>
      <c r="J179" s="98" t="s">
        <v>34</v>
      </c>
      <c r="K179" s="89"/>
      <c r="L179" s="72"/>
    </row>
    <row r="180" spans="1:12" ht="39" customHeight="1">
      <c r="A180" s="244"/>
      <c r="B180" s="219"/>
      <c r="C180" s="219"/>
      <c r="D180" s="268" t="s">
        <v>228</v>
      </c>
      <c r="E180" s="269"/>
      <c r="F180" s="270"/>
      <c r="G180" s="89" t="s">
        <v>34</v>
      </c>
      <c r="H180" s="98" t="s">
        <v>34</v>
      </c>
      <c r="I180" s="98" t="s">
        <v>34</v>
      </c>
      <c r="J180" s="98" t="s">
        <v>34</v>
      </c>
      <c r="K180" s="89"/>
      <c r="L180" s="72"/>
    </row>
    <row r="181" spans="1:12" ht="39" customHeight="1">
      <c r="A181" s="244"/>
      <c r="B181" s="219"/>
      <c r="C181" s="219"/>
      <c r="D181" s="240" t="s">
        <v>249</v>
      </c>
      <c r="E181" s="241"/>
      <c r="F181" s="241"/>
      <c r="G181" s="89" t="s">
        <v>34</v>
      </c>
      <c r="H181" s="98" t="s">
        <v>34</v>
      </c>
      <c r="I181" s="89" t="s">
        <v>34</v>
      </c>
      <c r="J181" s="98" t="s">
        <v>34</v>
      </c>
      <c r="K181" s="89"/>
      <c r="L181" s="72"/>
    </row>
    <row r="182" spans="1:12" ht="39" customHeight="1">
      <c r="A182" s="244" t="s">
        <v>149</v>
      </c>
      <c r="B182" s="219"/>
      <c r="C182" s="219"/>
      <c r="D182" s="240" t="s">
        <v>247</v>
      </c>
      <c r="E182" s="241"/>
      <c r="F182" s="241"/>
      <c r="G182" s="98" t="s">
        <v>34</v>
      </c>
      <c r="H182" s="98" t="s">
        <v>34</v>
      </c>
      <c r="I182" s="98" t="s">
        <v>33</v>
      </c>
      <c r="J182" s="98" t="s">
        <v>34</v>
      </c>
      <c r="K182" s="89"/>
      <c r="L182" s="72"/>
    </row>
    <row r="183" spans="1:12" ht="39" customHeight="1">
      <c r="A183" s="244"/>
      <c r="B183" s="219"/>
      <c r="C183" s="219"/>
      <c r="D183" s="268" t="s">
        <v>251</v>
      </c>
      <c r="E183" s="269"/>
      <c r="F183" s="270"/>
      <c r="G183" s="98" t="s">
        <v>34</v>
      </c>
      <c r="H183" s="98" t="s">
        <v>34</v>
      </c>
      <c r="I183" s="98" t="s">
        <v>33</v>
      </c>
      <c r="J183" s="98" t="s">
        <v>34</v>
      </c>
      <c r="K183" s="89"/>
      <c r="L183" s="72"/>
    </row>
    <row r="184" spans="1:12" ht="39" customHeight="1">
      <c r="A184" s="244"/>
      <c r="B184" s="219"/>
      <c r="C184" s="219"/>
      <c r="D184" s="240" t="s">
        <v>248</v>
      </c>
      <c r="E184" s="241"/>
      <c r="F184" s="241"/>
      <c r="G184" s="98" t="s">
        <v>34</v>
      </c>
      <c r="H184" s="98" t="s">
        <v>34</v>
      </c>
      <c r="I184" s="98" t="s">
        <v>34</v>
      </c>
      <c r="J184" s="98" t="s">
        <v>34</v>
      </c>
      <c r="K184" s="89"/>
      <c r="L184" s="72"/>
    </row>
    <row r="185" spans="1:12">
      <c r="A185" s="201"/>
      <c r="B185" s="202"/>
      <c r="C185" s="203"/>
      <c r="D185" s="210" t="s">
        <v>150</v>
      </c>
      <c r="E185" s="211"/>
      <c r="F185" s="18">
        <f>COUNTA(D179:D184)</f>
        <v>6</v>
      </c>
      <c r="G185" s="12"/>
      <c r="H185" s="12"/>
      <c r="I185" s="12"/>
      <c r="J185" s="12"/>
      <c r="K185" s="12"/>
      <c r="L185" s="13"/>
    </row>
    <row r="186" spans="1:12" ht="15.75">
      <c r="A186" s="204"/>
      <c r="B186" s="205"/>
      <c r="C186" s="206"/>
      <c r="D186" s="212" t="s">
        <v>151</v>
      </c>
      <c r="E186" s="212"/>
      <c r="F186" s="212"/>
      <c r="G186" s="7">
        <f>IF(COUNTA(G179:G184)=0,"",COUNTIF(G179:G184,"Y"))</f>
        <v>0</v>
      </c>
      <c r="H186" s="7">
        <f t="shared" ref="H186:L186" si="38">IF(COUNTA(H179:H184)=0,"",COUNTIF(H179:H184,"Y"))</f>
        <v>0</v>
      </c>
      <c r="I186" s="7">
        <f t="shared" si="38"/>
        <v>2</v>
      </c>
      <c r="J186" s="7">
        <f t="shared" si="38"/>
        <v>0</v>
      </c>
      <c r="K186" s="7" t="str">
        <f t="shared" si="38"/>
        <v/>
      </c>
      <c r="L186" s="14" t="str">
        <f t="shared" si="38"/>
        <v/>
      </c>
    </row>
    <row r="187" spans="1:12" ht="16.5" thickBot="1">
      <c r="A187" s="207"/>
      <c r="B187" s="208"/>
      <c r="C187" s="209"/>
      <c r="D187" s="213" t="s">
        <v>153</v>
      </c>
      <c r="E187" s="214"/>
      <c r="F187" s="215"/>
      <c r="G187" s="15">
        <f>IF(G186="","",G186/$F$185)</f>
        <v>0</v>
      </c>
      <c r="H187" s="15">
        <f t="shared" ref="H187" si="39">IF(H186="","",H186/$F$19)</f>
        <v>0</v>
      </c>
      <c r="I187" s="15">
        <f t="shared" ref="I187" si="40">IF(I186="","",I186/$F$19)</f>
        <v>0.4</v>
      </c>
      <c r="J187" s="15">
        <f t="shared" ref="J187" si="41">IF(J186="","",J186/$F$19)</f>
        <v>0</v>
      </c>
      <c r="K187" s="15" t="str">
        <f t="shared" ref="K187" si="42">IF(K186="","",K186/$F$19)</f>
        <v/>
      </c>
      <c r="L187" s="16" t="str">
        <f>IF(L186="","",L186/$F$19)</f>
        <v/>
      </c>
    </row>
    <row r="188" spans="1:12" ht="16.5" thickBot="1">
      <c r="A188" s="180" t="s">
        <v>157</v>
      </c>
      <c r="B188" s="181"/>
      <c r="C188" s="181"/>
      <c r="D188" s="181"/>
      <c r="E188" s="181"/>
      <c r="F188" s="181"/>
      <c r="G188" s="10" t="str">
        <f t="shared" ref="G188:L188" si="43">IF(G187="","",IF(G186=0%,"",IF(G187&lt;=$K$7,1,IF(G187&lt;=$K$6,2,IF(G187&lt;=$K$5,3)))))</f>
        <v/>
      </c>
      <c r="H188" s="10" t="str">
        <f t="shared" si="43"/>
        <v/>
      </c>
      <c r="I188" s="10">
        <f t="shared" si="43"/>
        <v>2</v>
      </c>
      <c r="J188" s="10" t="str">
        <f t="shared" si="43"/>
        <v/>
      </c>
      <c r="K188" s="10" t="str">
        <f t="shared" si="43"/>
        <v/>
      </c>
      <c r="L188" s="10" t="str">
        <f t="shared" si="43"/>
        <v/>
      </c>
    </row>
    <row r="189" spans="1:12" s="17" customFormat="1" ht="6" customHeight="1" thickBot="1">
      <c r="A189" s="197"/>
      <c r="B189" s="197"/>
      <c r="C189" s="197"/>
      <c r="D189" s="197"/>
      <c r="E189" s="197"/>
      <c r="F189" s="197"/>
      <c r="G189" s="197"/>
      <c r="H189" s="197"/>
      <c r="I189" s="197"/>
      <c r="J189" s="197"/>
      <c r="K189" s="197"/>
      <c r="L189" s="197"/>
    </row>
    <row r="190" spans="1:12" ht="36.75" customHeight="1">
      <c r="A190" s="242" t="s">
        <v>147</v>
      </c>
      <c r="B190" s="243"/>
      <c r="C190" s="243"/>
      <c r="D190" s="243"/>
      <c r="E190" s="243"/>
      <c r="F190" s="243"/>
      <c r="G190" s="198" t="s">
        <v>152</v>
      </c>
      <c r="H190" s="199"/>
      <c r="I190" s="199"/>
      <c r="J190" s="199"/>
      <c r="K190" s="199"/>
      <c r="L190" s="200"/>
    </row>
    <row r="191" spans="1:12">
      <c r="A191" s="222" t="s">
        <v>37</v>
      </c>
      <c r="B191" s="222"/>
      <c r="C191" s="222"/>
      <c r="D191" s="222" t="s">
        <v>38</v>
      </c>
      <c r="E191" s="222"/>
      <c r="F191" s="222"/>
      <c r="G191" s="20" t="str">
        <f>$G$10</f>
        <v>CO1</v>
      </c>
      <c r="H191" s="20" t="str">
        <f>$H$10</f>
        <v>CO2</v>
      </c>
      <c r="I191" s="20" t="str">
        <f>$I$10</f>
        <v>CO3</v>
      </c>
      <c r="J191" s="20" t="str">
        <f>$J$10</f>
        <v>CO4</v>
      </c>
      <c r="K191" s="20" t="str">
        <f>$K$10</f>
        <v/>
      </c>
      <c r="L191" s="20" t="str">
        <f>$L$10</f>
        <v/>
      </c>
    </row>
    <row r="192" spans="1:12" ht="43.5" customHeight="1">
      <c r="A192" s="219" t="s">
        <v>182</v>
      </c>
      <c r="B192" s="219"/>
      <c r="C192" s="219"/>
      <c r="D192" s="240" t="s">
        <v>250</v>
      </c>
      <c r="E192" s="241"/>
      <c r="F192" s="241"/>
      <c r="G192" s="98" t="s">
        <v>33</v>
      </c>
      <c r="H192" s="68" t="s">
        <v>34</v>
      </c>
      <c r="I192" s="68" t="s">
        <v>33</v>
      </c>
      <c r="J192" s="98" t="s">
        <v>34</v>
      </c>
      <c r="K192" s="68"/>
      <c r="L192" s="73"/>
    </row>
    <row r="193" spans="1:12" ht="46.5" customHeight="1">
      <c r="A193" s="219"/>
      <c r="B193" s="219"/>
      <c r="C193" s="219"/>
      <c r="D193" s="240" t="s">
        <v>185</v>
      </c>
      <c r="E193" s="241"/>
      <c r="F193" s="241"/>
      <c r="G193" s="98" t="s">
        <v>33</v>
      </c>
      <c r="H193" s="98" t="s">
        <v>33</v>
      </c>
      <c r="I193" s="98" t="s">
        <v>33</v>
      </c>
      <c r="J193" s="98" t="s">
        <v>33</v>
      </c>
      <c r="K193" s="68"/>
      <c r="L193" s="73"/>
    </row>
    <row r="194" spans="1:12" ht="43.5" customHeight="1">
      <c r="A194" s="182" t="s">
        <v>183</v>
      </c>
      <c r="B194" s="183"/>
      <c r="C194" s="184"/>
      <c r="D194" s="240" t="s">
        <v>186</v>
      </c>
      <c r="E194" s="240"/>
      <c r="F194" s="240"/>
      <c r="G194" s="98" t="s">
        <v>33</v>
      </c>
      <c r="H194" s="98" t="s">
        <v>33</v>
      </c>
      <c r="I194" s="100" t="s">
        <v>34</v>
      </c>
      <c r="J194" s="98" t="s">
        <v>33</v>
      </c>
      <c r="K194" s="89"/>
      <c r="L194" s="73"/>
    </row>
    <row r="195" spans="1:12" ht="43.5" customHeight="1">
      <c r="A195" s="185"/>
      <c r="B195" s="186"/>
      <c r="C195" s="187"/>
      <c r="D195" s="240" t="s">
        <v>187</v>
      </c>
      <c r="E195" s="241"/>
      <c r="F195" s="241"/>
      <c r="G195" s="100" t="s">
        <v>34</v>
      </c>
      <c r="H195" s="100" t="s">
        <v>34</v>
      </c>
      <c r="I195" s="100" t="s">
        <v>34</v>
      </c>
      <c r="J195" s="89" t="s">
        <v>34</v>
      </c>
      <c r="K195" s="89"/>
      <c r="L195" s="73"/>
    </row>
    <row r="196" spans="1:12" ht="43.5" customHeight="1">
      <c r="A196" s="188"/>
      <c r="B196" s="189"/>
      <c r="C196" s="190"/>
      <c r="D196" s="240" t="s">
        <v>188</v>
      </c>
      <c r="E196" s="241"/>
      <c r="F196" s="241"/>
      <c r="G196" s="100" t="s">
        <v>34</v>
      </c>
      <c r="H196" s="89" t="s">
        <v>34</v>
      </c>
      <c r="I196" s="98" t="s">
        <v>33</v>
      </c>
      <c r="J196" s="89" t="s">
        <v>34</v>
      </c>
      <c r="K196" s="89"/>
      <c r="L196" s="73"/>
    </row>
    <row r="197" spans="1:12">
      <c r="A197" s="201"/>
      <c r="B197" s="202"/>
      <c r="C197" s="203"/>
      <c r="D197" s="210" t="s">
        <v>150</v>
      </c>
      <c r="E197" s="211"/>
      <c r="F197" s="18">
        <f>COUNTA(D192:D196)</f>
        <v>5</v>
      </c>
      <c r="G197" s="12"/>
      <c r="H197" s="12"/>
      <c r="I197" s="12"/>
      <c r="J197" s="12"/>
      <c r="K197" s="12"/>
      <c r="L197" s="13"/>
    </row>
    <row r="198" spans="1:12" ht="15.75">
      <c r="A198" s="204"/>
      <c r="B198" s="205"/>
      <c r="C198" s="206"/>
      <c r="D198" s="212" t="s">
        <v>151</v>
      </c>
      <c r="E198" s="212"/>
      <c r="F198" s="212"/>
      <c r="G198" s="7">
        <f t="shared" ref="G198:J198" si="44">IF(COUNTA(G192:G196)=0,"",COUNTIF(G192:G196,"Y"))</f>
        <v>3</v>
      </c>
      <c r="H198" s="7">
        <f t="shared" si="44"/>
        <v>2</v>
      </c>
      <c r="I198" s="7">
        <f t="shared" si="44"/>
        <v>3</v>
      </c>
      <c r="J198" s="7">
        <f t="shared" si="44"/>
        <v>2</v>
      </c>
      <c r="K198" s="4" t="str">
        <f>IF(COUNTA(K192:K196)=0,"",COUNTIF(K192:K196,"Y"))</f>
        <v/>
      </c>
      <c r="L198" s="4" t="str">
        <f t="shared" ref="L198" si="45">IF(COUNTA(L192:L196)=0,"",COUNTIF(L194:L196,"Y"))</f>
        <v/>
      </c>
    </row>
    <row r="199" spans="1:12" ht="16.5" thickBot="1">
      <c r="A199" s="207"/>
      <c r="B199" s="208"/>
      <c r="C199" s="209"/>
      <c r="D199" s="213" t="s">
        <v>153</v>
      </c>
      <c r="E199" s="214"/>
      <c r="F199" s="215"/>
      <c r="G199" s="15">
        <f>IF(G198="","",G198/$F$197)</f>
        <v>0.6</v>
      </c>
      <c r="H199" s="15">
        <f t="shared" ref="H199:L199" si="46">IF(H198="","",H198/$F$197)</f>
        <v>0.4</v>
      </c>
      <c r="I199" s="15">
        <f t="shared" si="46"/>
        <v>0.6</v>
      </c>
      <c r="J199" s="15">
        <f t="shared" si="46"/>
        <v>0.4</v>
      </c>
      <c r="K199" s="15" t="str">
        <f t="shared" si="46"/>
        <v/>
      </c>
      <c r="L199" s="15" t="str">
        <f t="shared" si="46"/>
        <v/>
      </c>
    </row>
    <row r="200" spans="1:12" ht="16.5" thickBot="1">
      <c r="A200" s="180" t="s">
        <v>156</v>
      </c>
      <c r="B200" s="181"/>
      <c r="C200" s="181"/>
      <c r="D200" s="181"/>
      <c r="E200" s="181"/>
      <c r="F200" s="181"/>
      <c r="G200" s="10">
        <f t="shared" ref="G200:L200" si="47">IF(G199="","",IF(G198=0%,"",IF(G199&lt;=$K$7,1,IF(G199&lt;=$K$6,2,IF(G199&lt;=$K$5,3)))))</f>
        <v>2</v>
      </c>
      <c r="H200" s="10">
        <f t="shared" si="47"/>
        <v>2</v>
      </c>
      <c r="I200" s="10">
        <f t="shared" si="47"/>
        <v>2</v>
      </c>
      <c r="J200" s="10">
        <f t="shared" si="47"/>
        <v>2</v>
      </c>
      <c r="K200" s="10" t="str">
        <f t="shared" si="47"/>
        <v/>
      </c>
      <c r="L200" s="10" t="str">
        <f t="shared" si="47"/>
        <v/>
      </c>
    </row>
  </sheetData>
  <sheetProtection password="A7E0" sheet="1" objects="1" scenarios="1" selectLockedCells="1"/>
  <mergeCells count="298">
    <mergeCell ref="D21:F21"/>
    <mergeCell ref="D38:F38"/>
    <mergeCell ref="D180:F180"/>
    <mergeCell ref="D183:F183"/>
    <mergeCell ref="D196:F196"/>
    <mergeCell ref="K1:L1"/>
    <mergeCell ref="K2:L2"/>
    <mergeCell ref="C4:E4"/>
    <mergeCell ref="H4:J4"/>
    <mergeCell ref="F5:G5"/>
    <mergeCell ref="A3:L3"/>
    <mergeCell ref="A6:B7"/>
    <mergeCell ref="C5:E5"/>
    <mergeCell ref="C6:E6"/>
    <mergeCell ref="C7:E7"/>
    <mergeCell ref="H5:J5"/>
    <mergeCell ref="F6:G6"/>
    <mergeCell ref="F7:G7"/>
    <mergeCell ref="H6:I7"/>
    <mergeCell ref="J6:J7"/>
    <mergeCell ref="F1:J2"/>
    <mergeCell ref="B1:E2"/>
    <mergeCell ref="A4:B4"/>
    <mergeCell ref="F4:G4"/>
    <mergeCell ref="D20:F20"/>
    <mergeCell ref="A123:L123"/>
    <mergeCell ref="D28:F28"/>
    <mergeCell ref="D35:F35"/>
    <mergeCell ref="A12:F12"/>
    <mergeCell ref="A16:C16"/>
    <mergeCell ref="D16:F16"/>
    <mergeCell ref="A17:C17"/>
    <mergeCell ref="D17:F17"/>
    <mergeCell ref="A24:F24"/>
    <mergeCell ref="A18:C18"/>
    <mergeCell ref="D14:F14"/>
    <mergeCell ref="A13:C13"/>
    <mergeCell ref="D13:F13"/>
    <mergeCell ref="A29:C32"/>
    <mergeCell ref="D15:F15"/>
    <mergeCell ref="A14:C15"/>
    <mergeCell ref="A25:C25"/>
    <mergeCell ref="D25:F25"/>
    <mergeCell ref="D26:F26"/>
    <mergeCell ref="D27:F27"/>
    <mergeCell ref="A26:C28"/>
    <mergeCell ref="D19:E19"/>
    <mergeCell ref="A33:C34"/>
    <mergeCell ref="A35:C38"/>
    <mergeCell ref="A62:F62"/>
    <mergeCell ref="A101:F101"/>
    <mergeCell ref="A102:L102"/>
    <mergeCell ref="A164:F164"/>
    <mergeCell ref="A143:C144"/>
    <mergeCell ref="D143:F143"/>
    <mergeCell ref="A116:C116"/>
    <mergeCell ref="A138:F138"/>
    <mergeCell ref="A132:C132"/>
    <mergeCell ref="A124:F124"/>
    <mergeCell ref="A114:F114"/>
    <mergeCell ref="D116:F116"/>
    <mergeCell ref="D118:F118"/>
    <mergeCell ref="A156:C156"/>
    <mergeCell ref="A152:F152"/>
    <mergeCell ref="A150:F150"/>
    <mergeCell ref="A151:L151"/>
    <mergeCell ref="A139:C139"/>
    <mergeCell ref="D139:F139"/>
    <mergeCell ref="A140:C142"/>
    <mergeCell ref="D140:F140"/>
    <mergeCell ref="D141:F141"/>
    <mergeCell ref="D142:F142"/>
    <mergeCell ref="A115:C115"/>
    <mergeCell ref="A81:F81"/>
    <mergeCell ref="D53:F53"/>
    <mergeCell ref="A66:C69"/>
    <mergeCell ref="D66:F66"/>
    <mergeCell ref="D67:F67"/>
    <mergeCell ref="D68:F68"/>
    <mergeCell ref="D69:F69"/>
    <mergeCell ref="A70:C71"/>
    <mergeCell ref="D70:F70"/>
    <mergeCell ref="D71:F71"/>
    <mergeCell ref="A52:C54"/>
    <mergeCell ref="A55:C56"/>
    <mergeCell ref="A57:C58"/>
    <mergeCell ref="D57:F57"/>
    <mergeCell ref="D58:F58"/>
    <mergeCell ref="A65:C65"/>
    <mergeCell ref="D65:F65"/>
    <mergeCell ref="D59:E59"/>
    <mergeCell ref="D60:F60"/>
    <mergeCell ref="D61:F61"/>
    <mergeCell ref="D52:F52"/>
    <mergeCell ref="D54:F54"/>
    <mergeCell ref="D55:F55"/>
    <mergeCell ref="D56:F56"/>
    <mergeCell ref="A96:C96"/>
    <mergeCell ref="A97:C97"/>
    <mergeCell ref="D98:E98"/>
    <mergeCell ref="A63:L63"/>
    <mergeCell ref="A83:C84"/>
    <mergeCell ref="D83:F83"/>
    <mergeCell ref="D84:F84"/>
    <mergeCell ref="A85:C86"/>
    <mergeCell ref="D85:F85"/>
    <mergeCell ref="D86:F86"/>
    <mergeCell ref="A72:C75"/>
    <mergeCell ref="D72:F72"/>
    <mergeCell ref="D73:F73"/>
    <mergeCell ref="D74:F74"/>
    <mergeCell ref="D75:F75"/>
    <mergeCell ref="A82:C82"/>
    <mergeCell ref="D82:F82"/>
    <mergeCell ref="A76:C78"/>
    <mergeCell ref="D76:E76"/>
    <mergeCell ref="D77:F77"/>
    <mergeCell ref="D78:F78"/>
    <mergeCell ref="A79:F79"/>
    <mergeCell ref="A80:L80"/>
    <mergeCell ref="G81:L81"/>
    <mergeCell ref="D131:F131"/>
    <mergeCell ref="A125:C125"/>
    <mergeCell ref="D125:F125"/>
    <mergeCell ref="A87:C88"/>
    <mergeCell ref="D87:F87"/>
    <mergeCell ref="D88:F88"/>
    <mergeCell ref="A95:C95"/>
    <mergeCell ref="D95:F95"/>
    <mergeCell ref="A104:C104"/>
    <mergeCell ref="D104:F104"/>
    <mergeCell ref="A92:F92"/>
    <mergeCell ref="A93:L93"/>
    <mergeCell ref="A98:C100"/>
    <mergeCell ref="A103:F103"/>
    <mergeCell ref="A89:C91"/>
    <mergeCell ref="D89:E89"/>
    <mergeCell ref="D90:F90"/>
    <mergeCell ref="D91:F91"/>
    <mergeCell ref="G94:L94"/>
    <mergeCell ref="D99:F99"/>
    <mergeCell ref="D100:F100"/>
    <mergeCell ref="D96:F96"/>
    <mergeCell ref="D97:F97"/>
    <mergeCell ref="A94:F94"/>
    <mergeCell ref="D154:F154"/>
    <mergeCell ref="A154:C155"/>
    <mergeCell ref="D158:F158"/>
    <mergeCell ref="D157:F157"/>
    <mergeCell ref="A157:C158"/>
    <mergeCell ref="A153:C153"/>
    <mergeCell ref="D153:F153"/>
    <mergeCell ref="D155:F155"/>
    <mergeCell ref="D156:F156"/>
    <mergeCell ref="A137:L137"/>
    <mergeCell ref="G138:L138"/>
    <mergeCell ref="A147:C149"/>
    <mergeCell ref="D147:E147"/>
    <mergeCell ref="D148:F148"/>
    <mergeCell ref="D149:F149"/>
    <mergeCell ref="G124:L124"/>
    <mergeCell ref="A133:C135"/>
    <mergeCell ref="D133:E133"/>
    <mergeCell ref="D134:F134"/>
    <mergeCell ref="D135:F135"/>
    <mergeCell ref="A136:F136"/>
    <mergeCell ref="D144:F144"/>
    <mergeCell ref="D145:F145"/>
    <mergeCell ref="D174:F174"/>
    <mergeCell ref="A175:F175"/>
    <mergeCell ref="D167:F167"/>
    <mergeCell ref="A166:C167"/>
    <mergeCell ref="D168:F168"/>
    <mergeCell ref="A168:C169"/>
    <mergeCell ref="D170:F170"/>
    <mergeCell ref="A170:C171"/>
    <mergeCell ref="D169:F169"/>
    <mergeCell ref="D171:F171"/>
    <mergeCell ref="D166:F166"/>
    <mergeCell ref="D192:F192"/>
    <mergeCell ref="D193:F193"/>
    <mergeCell ref="A192:C193"/>
    <mergeCell ref="D194:F194"/>
    <mergeCell ref="D195:F195"/>
    <mergeCell ref="A190:F190"/>
    <mergeCell ref="A191:C191"/>
    <mergeCell ref="D191:F191"/>
    <mergeCell ref="A163:L163"/>
    <mergeCell ref="G164:L164"/>
    <mergeCell ref="A172:C174"/>
    <mergeCell ref="D172:E172"/>
    <mergeCell ref="A179:C181"/>
    <mergeCell ref="D179:F179"/>
    <mergeCell ref="D181:F181"/>
    <mergeCell ref="A182:C184"/>
    <mergeCell ref="D182:F182"/>
    <mergeCell ref="D184:F184"/>
    <mergeCell ref="A165:C165"/>
    <mergeCell ref="D165:F165"/>
    <mergeCell ref="A177:F177"/>
    <mergeCell ref="A178:C178"/>
    <mergeCell ref="D178:F178"/>
    <mergeCell ref="D173:F173"/>
    <mergeCell ref="D39:E39"/>
    <mergeCell ref="D40:F40"/>
    <mergeCell ref="A42:F42"/>
    <mergeCell ref="D51:F51"/>
    <mergeCell ref="A45:C45"/>
    <mergeCell ref="D45:F45"/>
    <mergeCell ref="A46:C51"/>
    <mergeCell ref="D46:F46"/>
    <mergeCell ref="D47:F47"/>
    <mergeCell ref="D48:F48"/>
    <mergeCell ref="D41:F41"/>
    <mergeCell ref="D49:F49"/>
    <mergeCell ref="A43:L43"/>
    <mergeCell ref="A8:L8"/>
    <mergeCell ref="A9:F11"/>
    <mergeCell ref="G9:L9"/>
    <mergeCell ref="A5:B5"/>
    <mergeCell ref="G24:L24"/>
    <mergeCell ref="G39:L39"/>
    <mergeCell ref="G44:L44"/>
    <mergeCell ref="G64:L64"/>
    <mergeCell ref="D36:F36"/>
    <mergeCell ref="D37:F37"/>
    <mergeCell ref="D29:F29"/>
    <mergeCell ref="D30:F30"/>
    <mergeCell ref="D31:F31"/>
    <mergeCell ref="D32:F32"/>
    <mergeCell ref="A64:F64"/>
    <mergeCell ref="A44:F44"/>
    <mergeCell ref="D18:F18"/>
    <mergeCell ref="G12:L12"/>
    <mergeCell ref="A19:C21"/>
    <mergeCell ref="A22:F22"/>
    <mergeCell ref="A23:L23"/>
    <mergeCell ref="A59:C61"/>
    <mergeCell ref="D50:F50"/>
    <mergeCell ref="A39:C41"/>
    <mergeCell ref="D33:F33"/>
    <mergeCell ref="G114:L114"/>
    <mergeCell ref="A119:C121"/>
    <mergeCell ref="D119:E119"/>
    <mergeCell ref="D120:F120"/>
    <mergeCell ref="D121:F121"/>
    <mergeCell ref="A122:F122"/>
    <mergeCell ref="G103:L103"/>
    <mergeCell ref="A109:C111"/>
    <mergeCell ref="D109:E109"/>
    <mergeCell ref="D110:F110"/>
    <mergeCell ref="D111:F111"/>
    <mergeCell ref="A112:F112"/>
    <mergeCell ref="A107:C108"/>
    <mergeCell ref="D107:F107"/>
    <mergeCell ref="D108:F108"/>
    <mergeCell ref="A113:L113"/>
    <mergeCell ref="D117:F117"/>
    <mergeCell ref="A117:C118"/>
    <mergeCell ref="A105:C106"/>
    <mergeCell ref="D105:F105"/>
    <mergeCell ref="D106:F106"/>
    <mergeCell ref="D115:F115"/>
    <mergeCell ref="D34:F34"/>
    <mergeCell ref="D146:F146"/>
    <mergeCell ref="A145:C146"/>
    <mergeCell ref="D132:F132"/>
    <mergeCell ref="A126:C127"/>
    <mergeCell ref="D126:F126"/>
    <mergeCell ref="D127:F127"/>
    <mergeCell ref="A128:C131"/>
    <mergeCell ref="D128:F128"/>
    <mergeCell ref="D129:F129"/>
    <mergeCell ref="D130:F130"/>
    <mergeCell ref="A200:F200"/>
    <mergeCell ref="A194:C196"/>
    <mergeCell ref="G109:L109"/>
    <mergeCell ref="G98:L98"/>
    <mergeCell ref="G119:L119"/>
    <mergeCell ref="A188:F188"/>
    <mergeCell ref="A189:L189"/>
    <mergeCell ref="G190:L190"/>
    <mergeCell ref="A197:C199"/>
    <mergeCell ref="D197:E197"/>
    <mergeCell ref="D198:F198"/>
    <mergeCell ref="D199:F199"/>
    <mergeCell ref="A176:L176"/>
    <mergeCell ref="G177:L177"/>
    <mergeCell ref="A185:C187"/>
    <mergeCell ref="D185:E185"/>
    <mergeCell ref="D186:F186"/>
    <mergeCell ref="D187:F187"/>
    <mergeCell ref="G152:L152"/>
    <mergeCell ref="A159:C161"/>
    <mergeCell ref="D159:E159"/>
    <mergeCell ref="D160:F160"/>
    <mergeCell ref="D161:F161"/>
    <mergeCell ref="A162:F162"/>
  </mergeCells>
  <pageMargins left="0.25" right="0.2"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O16"/>
  <sheetViews>
    <sheetView topLeftCell="A4" workbookViewId="0">
      <selection activeCell="G19" sqref="G19"/>
    </sheetView>
  </sheetViews>
  <sheetFormatPr defaultRowHeight="15"/>
  <cols>
    <col min="1" max="15" width="9.28515625" customWidth="1"/>
  </cols>
  <sheetData>
    <row r="1" spans="1:15" s="9" customFormat="1" ht="34.5" customHeight="1">
      <c r="A1" s="25"/>
      <c r="B1" s="105"/>
      <c r="C1" s="105"/>
      <c r="D1" s="105"/>
      <c r="E1" s="105"/>
      <c r="F1" s="105"/>
      <c r="G1" s="101" t="s">
        <v>176</v>
      </c>
      <c r="H1" s="107"/>
      <c r="I1" s="107"/>
      <c r="J1" s="107"/>
      <c r="K1" s="107"/>
      <c r="L1" s="102"/>
      <c r="M1" s="101" t="s">
        <v>0</v>
      </c>
      <c r="N1" s="107"/>
      <c r="O1" s="102"/>
    </row>
    <row r="2" spans="1:15" s="9" customFormat="1" ht="34.5" customHeight="1" thickBot="1">
      <c r="A2" s="26"/>
      <c r="B2" s="106"/>
      <c r="C2" s="106"/>
      <c r="D2" s="106"/>
      <c r="E2" s="106"/>
      <c r="F2" s="106"/>
      <c r="G2" s="108"/>
      <c r="H2" s="109"/>
      <c r="I2" s="109"/>
      <c r="J2" s="109"/>
      <c r="K2" s="109"/>
      <c r="L2" s="271"/>
      <c r="M2" s="108" t="str">
        <f>COs!K2</f>
        <v>2021-22</v>
      </c>
      <c r="N2" s="109"/>
      <c r="O2" s="271"/>
    </row>
    <row r="3" spans="1:15" s="9" customFormat="1" ht="25.5" customHeight="1" thickBot="1">
      <c r="A3" s="288" t="s">
        <v>178</v>
      </c>
      <c r="B3" s="289"/>
      <c r="C3" s="289"/>
      <c r="D3" s="289"/>
      <c r="E3" s="289"/>
      <c r="F3" s="289"/>
      <c r="G3" s="289"/>
      <c r="H3" s="289"/>
      <c r="I3" s="289"/>
      <c r="J3" s="289"/>
      <c r="K3" s="289"/>
      <c r="L3" s="289"/>
      <c r="M3" s="111"/>
      <c r="N3" s="111"/>
      <c r="O3" s="111"/>
    </row>
    <row r="4" spans="1:15" s="9" customFormat="1" ht="27.75" customHeight="1">
      <c r="A4" s="171" t="s">
        <v>1</v>
      </c>
      <c r="B4" s="172"/>
      <c r="C4" s="272" t="str">
        <f>COs!C4</f>
        <v>3U</v>
      </c>
      <c r="D4" s="272"/>
      <c r="E4" s="272"/>
      <c r="F4" s="273"/>
      <c r="G4" s="173" t="s">
        <v>3</v>
      </c>
      <c r="H4" s="174"/>
      <c r="I4" s="174"/>
      <c r="J4" s="272" t="str">
        <f>COs!H4</f>
        <v>CN</v>
      </c>
      <c r="K4" s="272"/>
      <c r="L4" s="274"/>
      <c r="M4" s="36"/>
      <c r="N4" s="37"/>
      <c r="O4" s="38"/>
    </row>
    <row r="5" spans="1:15" s="9" customFormat="1" ht="27.75" customHeight="1" thickBot="1">
      <c r="A5" s="137" t="s">
        <v>18</v>
      </c>
      <c r="B5" s="138"/>
      <c r="C5" s="275" t="str">
        <f>COs!C5</f>
        <v>VI</v>
      </c>
      <c r="D5" s="275"/>
      <c r="E5" s="275"/>
      <c r="F5" s="276"/>
      <c r="G5" s="133" t="s">
        <v>174</v>
      </c>
      <c r="H5" s="134"/>
      <c r="I5" s="134"/>
      <c r="J5" s="275" t="str">
        <f>COs!H5</f>
        <v>6ETC01</v>
      </c>
      <c r="K5" s="275"/>
      <c r="L5" s="277"/>
      <c r="M5" s="39"/>
      <c r="N5" s="35"/>
      <c r="O5" s="40"/>
    </row>
    <row r="6" spans="1:15" s="9" customFormat="1" ht="27.75" customHeight="1">
      <c r="A6" s="148" t="s">
        <v>4</v>
      </c>
      <c r="B6" s="149"/>
      <c r="C6" s="272" t="str">
        <f>IF(COs!C6="","",COs!C6)</f>
        <v>A.N.DOLAS</v>
      </c>
      <c r="D6" s="272"/>
      <c r="E6" s="272"/>
      <c r="F6" s="272"/>
      <c r="G6" s="290" t="str">
        <f>IF(COs!F6="","",COs!F6)</f>
        <v/>
      </c>
      <c r="H6" s="290"/>
      <c r="I6" s="279"/>
      <c r="J6" s="282" t="s">
        <v>2</v>
      </c>
      <c r="K6" s="283"/>
      <c r="L6" s="286">
        <f>COs!$J$6</f>
        <v>4</v>
      </c>
      <c r="M6" s="39"/>
      <c r="N6" s="35"/>
      <c r="O6" s="40"/>
    </row>
    <row r="7" spans="1:15" s="9" customFormat="1" ht="27.75" customHeight="1" thickBot="1">
      <c r="A7" s="150"/>
      <c r="B7" s="151"/>
      <c r="C7" s="275" t="str">
        <f>IF(COs!C7="","",COs!C7)</f>
        <v>V. S. INGOLE</v>
      </c>
      <c r="D7" s="275"/>
      <c r="E7" s="275"/>
      <c r="F7" s="275"/>
      <c r="G7" s="291"/>
      <c r="H7" s="291"/>
      <c r="I7" s="281"/>
      <c r="J7" s="133"/>
      <c r="K7" s="134"/>
      <c r="L7" s="287"/>
      <c r="M7" s="41"/>
      <c r="N7" s="42"/>
      <c r="O7" s="43"/>
    </row>
    <row r="8" spans="1:15" s="9" customFormat="1" ht="8.25" customHeight="1" thickBot="1">
      <c r="A8" s="223"/>
      <c r="B8" s="223"/>
      <c r="C8" s="223"/>
      <c r="D8" s="223"/>
      <c r="E8" s="223"/>
      <c r="F8" s="223"/>
      <c r="G8" s="223"/>
      <c r="H8" s="223"/>
      <c r="I8" s="223"/>
      <c r="J8" s="223"/>
      <c r="K8" s="223"/>
      <c r="L8" s="223"/>
    </row>
    <row r="9" spans="1:15" s="23" customFormat="1" ht="22.5" customHeight="1" thickBot="1">
      <c r="A9" s="52"/>
      <c r="B9" s="53" t="s">
        <v>6</v>
      </c>
      <c r="C9" s="53" t="s">
        <v>7</v>
      </c>
      <c r="D9" s="53" t="s">
        <v>8</v>
      </c>
      <c r="E9" s="53" t="s">
        <v>9</v>
      </c>
      <c r="F9" s="53" t="s">
        <v>10</v>
      </c>
      <c r="G9" s="53" t="s">
        <v>11</v>
      </c>
      <c r="H9" s="53" t="s">
        <v>12</v>
      </c>
      <c r="I9" s="53" t="s">
        <v>13</v>
      </c>
      <c r="J9" s="53" t="s">
        <v>14</v>
      </c>
      <c r="K9" s="53" t="s">
        <v>15</v>
      </c>
      <c r="L9" s="53" t="s">
        <v>16</v>
      </c>
      <c r="M9" s="53" t="s">
        <v>17</v>
      </c>
      <c r="N9" s="53" t="s">
        <v>172</v>
      </c>
      <c r="O9" s="54" t="s">
        <v>173</v>
      </c>
    </row>
    <row r="10" spans="1:15" s="23" customFormat="1" ht="22.5" customHeight="1">
      <c r="A10" s="50" t="str">
        <f>'Connecting COs with POs_PSOs'!G10</f>
        <v>CO1</v>
      </c>
      <c r="B10" s="48">
        <f>'Connecting COs with POs_PSOs'!G22</f>
        <v>2</v>
      </c>
      <c r="C10" s="45">
        <f>'Connecting COs with POs_PSOs'!G42</f>
        <v>2</v>
      </c>
      <c r="D10" s="45" t="str">
        <f>'Connecting COs with POs_PSOs'!G62</f>
        <v/>
      </c>
      <c r="E10" s="45" t="str">
        <f>'Connecting COs with POs_PSOs'!G79</f>
        <v/>
      </c>
      <c r="F10" s="46" t="str">
        <f>'Connecting COs with POs_PSOs'!G92</f>
        <v/>
      </c>
      <c r="G10" s="46" t="str">
        <f>'Connecting COs with POs_PSOs'!G101</f>
        <v/>
      </c>
      <c r="H10" s="46" t="str">
        <f>'Connecting COs with POs_PSOs'!G112</f>
        <v/>
      </c>
      <c r="I10" s="46" t="str">
        <f>'Connecting COs with POs_PSOs'!G122</f>
        <v/>
      </c>
      <c r="J10" s="46" t="str">
        <f>'Connecting COs with POs_PSOs'!G136</f>
        <v/>
      </c>
      <c r="K10" s="46">
        <f>'Connecting COs with POs_PSOs'!G150</f>
        <v>2</v>
      </c>
      <c r="L10" s="46" t="str">
        <f>'Connecting COs with POs_PSOs'!G162</f>
        <v/>
      </c>
      <c r="M10" s="46">
        <f>'Connecting COs with POs_PSOs'!G175</f>
        <v>2</v>
      </c>
      <c r="N10" s="46" t="str">
        <f>'Connecting COs with POs_PSOs'!G188</f>
        <v/>
      </c>
      <c r="O10" s="47">
        <f>'Connecting COs with POs_PSOs'!G200</f>
        <v>2</v>
      </c>
    </row>
    <row r="11" spans="1:15" s="23" customFormat="1" ht="22.5" customHeight="1">
      <c r="A11" s="51" t="str">
        <f>'Connecting COs with POs_PSOs'!H10</f>
        <v>CO2</v>
      </c>
      <c r="B11" s="49">
        <f>'Connecting COs with POs_PSOs'!H22</f>
        <v>2</v>
      </c>
      <c r="C11" s="5">
        <f>'Connecting COs with POs_PSOs'!H42</f>
        <v>2</v>
      </c>
      <c r="D11" s="5" t="str">
        <f>'Connecting COs with POs_PSOs'!H62</f>
        <v/>
      </c>
      <c r="E11" s="6" t="str">
        <f>'Connecting COs with POs_PSOs'!H79</f>
        <v/>
      </c>
      <c r="F11" s="6" t="str">
        <f>'Connecting COs with POs_PSOs'!H92</f>
        <v/>
      </c>
      <c r="G11" s="6" t="str">
        <f>'Connecting COs with POs_PSOs'!H101</f>
        <v/>
      </c>
      <c r="H11" s="6" t="str">
        <f>'Connecting COs with POs_PSOs'!H112</f>
        <v/>
      </c>
      <c r="I11" s="6" t="str">
        <f>'Connecting COs with POs_PSOs'!H122</f>
        <v/>
      </c>
      <c r="J11" s="6" t="str">
        <f>'Connecting COs with POs_PSOs'!H136</f>
        <v/>
      </c>
      <c r="K11" s="6">
        <f>'Connecting COs with POs_PSOs'!H150</f>
        <v>2</v>
      </c>
      <c r="L11" s="6" t="str">
        <f>'Connecting COs with POs_PSOs'!H162</f>
        <v/>
      </c>
      <c r="M11" s="6">
        <f>'Connecting COs with POs_PSOs'!H175</f>
        <v>2</v>
      </c>
      <c r="N11" s="6" t="str">
        <f>'Connecting COs with POs_PSOs'!H188</f>
        <v/>
      </c>
      <c r="O11" s="44">
        <f>'Connecting COs with POs_PSOs'!H200</f>
        <v>2</v>
      </c>
    </row>
    <row r="12" spans="1:15" s="23" customFormat="1" ht="22.5" customHeight="1">
      <c r="A12" s="51" t="str">
        <f>'Connecting COs with POs_PSOs'!I10</f>
        <v>CO3</v>
      </c>
      <c r="B12" s="49">
        <f>'Connecting COs with POs_PSOs'!I22</f>
        <v>2</v>
      </c>
      <c r="C12" s="5">
        <f>'Connecting COs with POs_PSOs'!I42</f>
        <v>2</v>
      </c>
      <c r="D12" s="5">
        <f>'Connecting COs with POs_PSOs'!I62</f>
        <v>2</v>
      </c>
      <c r="E12" s="6" t="str">
        <f>'Connecting COs with POs_PSOs'!I79</f>
        <v/>
      </c>
      <c r="F12" s="6" t="str">
        <f>'Connecting COs with POs_PSOs'!I92</f>
        <v/>
      </c>
      <c r="G12" s="6" t="str">
        <f>'Connecting COs with POs_PSOs'!I101</f>
        <v/>
      </c>
      <c r="H12" s="6" t="str">
        <f>'Connecting COs with POs_PSOs'!I112</f>
        <v/>
      </c>
      <c r="I12" s="6" t="str">
        <f>'Connecting COs with POs_PSOs'!I122</f>
        <v/>
      </c>
      <c r="J12" s="6" t="str">
        <f>'Connecting COs with POs_PSOs'!I136</f>
        <v/>
      </c>
      <c r="K12" s="6" t="str">
        <f>'Connecting COs with POs_PSOs'!I150</f>
        <v/>
      </c>
      <c r="L12" s="6" t="str">
        <f>'Connecting COs with POs_PSOs'!I162</f>
        <v/>
      </c>
      <c r="M12" s="6">
        <f>'Connecting COs with POs_PSOs'!I175</f>
        <v>2</v>
      </c>
      <c r="N12" s="6">
        <f>'Connecting COs with POs_PSOs'!I188</f>
        <v>2</v>
      </c>
      <c r="O12" s="44">
        <f>'Connecting COs with POs_PSOs'!I200</f>
        <v>2</v>
      </c>
    </row>
    <row r="13" spans="1:15" s="23" customFormat="1" ht="22.5" customHeight="1">
      <c r="A13" s="51" t="str">
        <f>'Connecting COs with POs_PSOs'!J10</f>
        <v>CO4</v>
      </c>
      <c r="B13" s="49">
        <f>'Connecting COs with POs_PSOs'!J22</f>
        <v>2</v>
      </c>
      <c r="C13" s="5">
        <f>'Connecting COs with POs_PSOs'!J42</f>
        <v>2</v>
      </c>
      <c r="D13" s="5" t="str">
        <f>'Connecting COs with POs_PSOs'!J62</f>
        <v/>
      </c>
      <c r="E13" s="5" t="str">
        <f>'Connecting COs with POs_PSOs'!J79</f>
        <v/>
      </c>
      <c r="F13" s="6" t="str">
        <f>'Connecting COs with POs_PSOs'!J92</f>
        <v/>
      </c>
      <c r="G13" s="6" t="str">
        <f>'Connecting COs with POs_PSOs'!J101</f>
        <v/>
      </c>
      <c r="H13" s="6" t="str">
        <f>'Connecting COs with POs_PSOs'!J112</f>
        <v/>
      </c>
      <c r="I13" s="6" t="str">
        <f>'Connecting COs with POs_PSOs'!J122</f>
        <v/>
      </c>
      <c r="J13" s="6" t="str">
        <f>'Connecting COs with POs_PSOs'!J136</f>
        <v/>
      </c>
      <c r="K13" s="6" t="str">
        <f>'Connecting COs with POs_PSOs'!J150</f>
        <v/>
      </c>
      <c r="L13" s="6" t="str">
        <f>'Connecting COs with POs_PSOs'!J162</f>
        <v/>
      </c>
      <c r="M13" s="6">
        <f>'Connecting COs with POs_PSOs'!J175</f>
        <v>2</v>
      </c>
      <c r="N13" s="6" t="str">
        <f>'Connecting COs with POs_PSOs'!J188</f>
        <v/>
      </c>
      <c r="O13" s="44">
        <f>'Connecting COs with POs_PSOs'!J200</f>
        <v>2</v>
      </c>
    </row>
    <row r="14" spans="1:15" s="23" customFormat="1" ht="22.5" customHeight="1">
      <c r="A14" s="51" t="str">
        <f>'Connecting COs with POs_PSOs'!K10</f>
        <v/>
      </c>
      <c r="B14" s="49" t="str">
        <f>'Connecting COs with POs_PSOs'!K22</f>
        <v/>
      </c>
      <c r="C14" s="5" t="str">
        <f>'Connecting COs with POs_PSOs'!K42</f>
        <v/>
      </c>
      <c r="D14" s="5" t="str">
        <f>'Connecting COs with POs_PSOs'!K62</f>
        <v/>
      </c>
      <c r="E14" s="5" t="str">
        <f>'Connecting COs with POs_PSOs'!K79</f>
        <v/>
      </c>
      <c r="F14" s="6" t="str">
        <f>'Connecting COs with POs_PSOs'!K92</f>
        <v/>
      </c>
      <c r="G14" s="6" t="str">
        <f>'Connecting COs with POs_PSOs'!K101</f>
        <v/>
      </c>
      <c r="H14" s="6" t="str">
        <f>'Connecting COs with POs_PSOs'!K112</f>
        <v/>
      </c>
      <c r="I14" s="6" t="str">
        <f>'Connecting COs with POs_PSOs'!K122</f>
        <v/>
      </c>
      <c r="J14" s="6" t="str">
        <f>'Connecting COs with POs_PSOs'!K136</f>
        <v/>
      </c>
      <c r="K14" s="6" t="str">
        <f>'Connecting COs with POs_PSOs'!K150</f>
        <v/>
      </c>
      <c r="L14" s="6" t="str">
        <f>'Connecting COs with POs_PSOs'!K162</f>
        <v/>
      </c>
      <c r="M14" s="6" t="str">
        <f>'Connecting COs with POs_PSOs'!K175</f>
        <v/>
      </c>
      <c r="N14" s="6" t="str">
        <f>'Connecting COs with POs_PSOs'!K188</f>
        <v/>
      </c>
      <c r="O14" s="44" t="str">
        <f>'Connecting COs with POs_PSOs'!K200</f>
        <v/>
      </c>
    </row>
    <row r="15" spans="1:15" s="23" customFormat="1" ht="22.5" customHeight="1">
      <c r="A15" s="51" t="str">
        <f>'Connecting COs with POs_PSOs'!L10</f>
        <v/>
      </c>
      <c r="B15" s="49" t="str">
        <f>'Connecting COs with POs_PSOs'!L22</f>
        <v/>
      </c>
      <c r="C15" s="5" t="str">
        <f>'Connecting COs with POs_PSOs'!L42</f>
        <v/>
      </c>
      <c r="D15" s="5" t="str">
        <f>'Connecting COs with POs_PSOs'!L62</f>
        <v/>
      </c>
      <c r="E15" s="5" t="str">
        <f>'Connecting COs with POs_PSOs'!L79</f>
        <v/>
      </c>
      <c r="F15" s="5" t="str">
        <f>'Connecting COs with POs_PSOs'!L92</f>
        <v/>
      </c>
      <c r="G15" s="5" t="str">
        <f>'Connecting COs with POs_PSOs'!L101</f>
        <v/>
      </c>
      <c r="H15" s="5" t="str">
        <f>'Connecting COs with POs_PSOs'!L112</f>
        <v/>
      </c>
      <c r="I15" s="6" t="str">
        <f>'Connecting COs with POs_PSOs'!L122</f>
        <v/>
      </c>
      <c r="J15" s="6" t="str">
        <f>'Connecting COs with POs_PSOs'!L136</f>
        <v/>
      </c>
      <c r="K15" s="6" t="str">
        <f>'Connecting COs with POs_PSOs'!L150</f>
        <v/>
      </c>
      <c r="L15" s="6" t="str">
        <f>'Connecting COs with POs_PSOs'!L162</f>
        <v/>
      </c>
      <c r="M15" s="6" t="str">
        <f>'Connecting COs with POs_PSOs'!L175</f>
        <v/>
      </c>
      <c r="N15" s="6" t="str">
        <f>'Connecting COs with POs_PSOs'!L188</f>
        <v/>
      </c>
      <c r="O15" s="44" t="str">
        <f>'Connecting COs with POs_PSOs'!L200</f>
        <v/>
      </c>
    </row>
    <row r="16" spans="1:15" s="23" customFormat="1" ht="22.5" customHeight="1" thickBot="1">
      <c r="A16" s="55" t="s">
        <v>5</v>
      </c>
      <c r="B16" s="56">
        <f>IF(COUNT(B10:B15)=0,"",AVERAGE(B10:B15))</f>
        <v>2</v>
      </c>
      <c r="C16" s="57">
        <f t="shared" ref="C16:O16" si="0">IF(COUNT(C10:C15)=0,"",AVERAGE(C10:C15))</f>
        <v>2</v>
      </c>
      <c r="D16" s="57">
        <f t="shared" si="0"/>
        <v>2</v>
      </c>
      <c r="E16" s="57" t="str">
        <f t="shared" si="0"/>
        <v/>
      </c>
      <c r="F16" s="57" t="str">
        <f t="shared" si="0"/>
        <v/>
      </c>
      <c r="G16" s="57" t="str">
        <f t="shared" si="0"/>
        <v/>
      </c>
      <c r="H16" s="57" t="str">
        <f t="shared" si="0"/>
        <v/>
      </c>
      <c r="I16" s="57" t="str">
        <f t="shared" si="0"/>
        <v/>
      </c>
      <c r="J16" s="57" t="str">
        <f t="shared" si="0"/>
        <v/>
      </c>
      <c r="K16" s="57">
        <f t="shared" si="0"/>
        <v>2</v>
      </c>
      <c r="L16" s="57" t="str">
        <f t="shared" si="0"/>
        <v/>
      </c>
      <c r="M16" s="57">
        <f t="shared" si="0"/>
        <v>2</v>
      </c>
      <c r="N16" s="57">
        <f t="shared" si="0"/>
        <v>2</v>
      </c>
      <c r="O16" s="58">
        <f t="shared" si="0"/>
        <v>2</v>
      </c>
    </row>
  </sheetData>
  <sheetProtection password="A7E0" sheet="1" objects="1" scenarios="1" selectLockedCells="1"/>
  <mergeCells count="21">
    <mergeCell ref="C7:F7"/>
    <mergeCell ref="G6:I6"/>
    <mergeCell ref="G7:I7"/>
    <mergeCell ref="G4:I4"/>
    <mergeCell ref="G5:I5"/>
    <mergeCell ref="J4:L4"/>
    <mergeCell ref="J5:L5"/>
    <mergeCell ref="A8:L8"/>
    <mergeCell ref="M1:O1"/>
    <mergeCell ref="M2:O2"/>
    <mergeCell ref="G1:L2"/>
    <mergeCell ref="B1:F2"/>
    <mergeCell ref="C4:F4"/>
    <mergeCell ref="C5:F5"/>
    <mergeCell ref="C6:F6"/>
    <mergeCell ref="A5:B5"/>
    <mergeCell ref="A6:B7"/>
    <mergeCell ref="J6:K7"/>
    <mergeCell ref="L6:L7"/>
    <mergeCell ref="A4:B4"/>
    <mergeCell ref="A3:O3"/>
  </mergeCells>
  <printOptions horizontalCentered="1"/>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O195"/>
  <sheetViews>
    <sheetView topLeftCell="A4" workbookViewId="0">
      <selection activeCell="F10" sqref="F10:H10"/>
    </sheetView>
  </sheetViews>
  <sheetFormatPr defaultRowHeight="29.25" customHeight="1"/>
  <cols>
    <col min="1" max="12" width="11.28515625" style="9" customWidth="1"/>
    <col min="13" max="14" width="9.140625" style="9"/>
    <col min="15" max="15" width="10.140625" style="9" bestFit="1" customWidth="1"/>
    <col min="16" max="16384" width="9.140625" style="9"/>
  </cols>
  <sheetData>
    <row r="1" spans="1:15" ht="33" customHeight="1">
      <c r="A1" s="25"/>
      <c r="B1" s="105"/>
      <c r="C1" s="105"/>
      <c r="D1" s="105"/>
      <c r="E1" s="105"/>
      <c r="F1" s="101" t="s">
        <v>176</v>
      </c>
      <c r="G1" s="107"/>
      <c r="H1" s="107"/>
      <c r="I1" s="107"/>
      <c r="J1" s="107"/>
      <c r="K1" s="101" t="s">
        <v>0</v>
      </c>
      <c r="L1" s="102"/>
    </row>
    <row r="2" spans="1:15" ht="33" customHeight="1" thickBot="1">
      <c r="A2" s="26"/>
      <c r="B2" s="106"/>
      <c r="C2" s="106"/>
      <c r="D2" s="106"/>
      <c r="E2" s="106"/>
      <c r="F2" s="108"/>
      <c r="G2" s="109"/>
      <c r="H2" s="109"/>
      <c r="I2" s="109"/>
      <c r="J2" s="109"/>
      <c r="K2" s="108" t="str">
        <f>COs!K2</f>
        <v>2021-22</v>
      </c>
      <c r="L2" s="271"/>
    </row>
    <row r="3" spans="1:15" ht="29.25" customHeight="1" thickBot="1">
      <c r="A3" s="110" t="s">
        <v>225</v>
      </c>
      <c r="B3" s="111"/>
      <c r="C3" s="111"/>
      <c r="D3" s="111"/>
      <c r="E3" s="111"/>
      <c r="F3" s="111"/>
      <c r="G3" s="111"/>
      <c r="H3" s="111"/>
      <c r="I3" s="111"/>
      <c r="J3" s="111"/>
      <c r="K3" s="111"/>
      <c r="L3" s="112"/>
    </row>
    <row r="4" spans="1:15" ht="29.25" customHeight="1">
      <c r="A4" s="171" t="s">
        <v>1</v>
      </c>
      <c r="B4" s="172"/>
      <c r="C4" s="272" t="str">
        <f>COs!C4</f>
        <v>3U</v>
      </c>
      <c r="D4" s="272"/>
      <c r="E4" s="273"/>
      <c r="F4" s="173" t="s">
        <v>3</v>
      </c>
      <c r="G4" s="174"/>
      <c r="H4" s="272" t="str">
        <f>COs!H4</f>
        <v>CN</v>
      </c>
      <c r="I4" s="272"/>
      <c r="J4" s="274"/>
      <c r="K4" s="165"/>
      <c r="L4" s="166"/>
    </row>
    <row r="5" spans="1:15" ht="29.25" customHeight="1" thickBot="1">
      <c r="A5" s="137" t="s">
        <v>18</v>
      </c>
      <c r="B5" s="138"/>
      <c r="C5" s="275" t="str">
        <f>COs!C5</f>
        <v>VI</v>
      </c>
      <c r="D5" s="275"/>
      <c r="E5" s="276"/>
      <c r="F5" s="133" t="s">
        <v>174</v>
      </c>
      <c r="G5" s="134"/>
      <c r="H5" s="275" t="str">
        <f>COs!H5</f>
        <v>6ETC01</v>
      </c>
      <c r="I5" s="275"/>
      <c r="J5" s="277"/>
      <c r="K5" s="167"/>
      <c r="L5" s="168"/>
    </row>
    <row r="6" spans="1:15" ht="29.25" customHeight="1">
      <c r="A6" s="148" t="s">
        <v>4</v>
      </c>
      <c r="B6" s="149"/>
      <c r="C6" s="272" t="str">
        <f>IF(COs!C6="","",COs!C6)</f>
        <v>A.N.DOLAS</v>
      </c>
      <c r="D6" s="272"/>
      <c r="E6" s="272"/>
      <c r="F6" s="278" t="str">
        <f>IF(COs!F6="","",COs!F6)</f>
        <v/>
      </c>
      <c r="G6" s="279"/>
      <c r="H6" s="282" t="s">
        <v>2</v>
      </c>
      <c r="I6" s="283"/>
      <c r="J6" s="284">
        <f>COs!$J$6</f>
        <v>4</v>
      </c>
      <c r="K6" s="167"/>
      <c r="L6" s="168"/>
    </row>
    <row r="7" spans="1:15" ht="29.25" customHeight="1" thickBot="1">
      <c r="A7" s="150"/>
      <c r="B7" s="151"/>
      <c r="C7" s="275" t="str">
        <f>IF(COs!C7="","",COs!C7)</f>
        <v>V. S. INGOLE</v>
      </c>
      <c r="D7" s="275"/>
      <c r="E7" s="275"/>
      <c r="F7" s="280" t="str">
        <f>IF(COs!F7="","",COs!F7)</f>
        <v/>
      </c>
      <c r="G7" s="281"/>
      <c r="H7" s="133"/>
      <c r="I7" s="134"/>
      <c r="J7" s="285"/>
      <c r="K7" s="169"/>
      <c r="L7" s="170"/>
    </row>
    <row r="8" spans="1:15" ht="29.25" customHeight="1" thickBot="1">
      <c r="A8" s="24"/>
      <c r="B8" s="24"/>
      <c r="C8" s="12"/>
      <c r="D8" s="12"/>
      <c r="E8" s="12"/>
      <c r="F8" s="59"/>
      <c r="G8" s="59"/>
      <c r="H8" s="60"/>
      <c r="I8" s="60"/>
      <c r="J8" s="61"/>
      <c r="K8" s="34"/>
      <c r="L8" s="35"/>
    </row>
    <row r="9" spans="1:15" ht="29.25" customHeight="1" thickBot="1">
      <c r="A9" s="88" t="s">
        <v>226</v>
      </c>
      <c r="B9" s="86" t="s">
        <v>179</v>
      </c>
      <c r="C9" s="310" t="s">
        <v>190</v>
      </c>
      <c r="D9" s="310"/>
      <c r="E9" s="310"/>
      <c r="F9" s="321" t="s">
        <v>181</v>
      </c>
      <c r="G9" s="321"/>
      <c r="H9" s="321"/>
      <c r="I9" s="301" t="s">
        <v>180</v>
      </c>
      <c r="J9" s="301"/>
      <c r="K9" s="301"/>
      <c r="L9" s="302"/>
    </row>
    <row r="10" spans="1:15" ht="61.5" customHeight="1">
      <c r="A10" s="84" t="str">
        <f>IF($J$6=6,"1",IF($J$6=5,"1",IF($J$6=4,"1",IF($J$6=6,"1",IF($J$6&lt;=3,"ERROR")))))</f>
        <v>1</v>
      </c>
      <c r="B10" s="85" t="str">
        <f>IF($J$6=6,"CO1",IF($J$6=5,"CO1",IF($J$6=4,"CO1",IF($J$6=6,"CO1",IF($J$6&lt;=3,"ERROR")))))</f>
        <v>CO1</v>
      </c>
      <c r="C10" s="314" t="s">
        <v>275</v>
      </c>
      <c r="D10" s="314"/>
      <c r="E10" s="314"/>
      <c r="F10" s="311" t="s">
        <v>257</v>
      </c>
      <c r="G10" s="311"/>
      <c r="H10" s="311"/>
      <c r="I10" s="303" t="s">
        <v>254</v>
      </c>
      <c r="J10" s="303"/>
      <c r="K10" s="303"/>
      <c r="L10" s="304"/>
    </row>
    <row r="11" spans="1:15" ht="61.5" customHeight="1">
      <c r="A11" s="81" t="str">
        <f>IF($J$6=6,"2",IF($J$6=5,"2",IF($J$6=4,"2",IF($J$6=6,"2",IF($J$6&lt;=3,"ERROR")))))</f>
        <v>2</v>
      </c>
      <c r="B11" s="62" t="str">
        <f>IF($J$6=6,"CO2",IF($J$6=5,"CO2",IF($J$6=4,"CO2",IF($J$6=6,"CO2",IF($J$6&lt;=3,"ERROR")))))</f>
        <v>CO2</v>
      </c>
      <c r="C11" s="294" t="s">
        <v>272</v>
      </c>
      <c r="D11" s="294"/>
      <c r="E11" s="294"/>
      <c r="F11" s="311" t="s">
        <v>257</v>
      </c>
      <c r="G11" s="311"/>
      <c r="H11" s="311"/>
      <c r="I11" s="303" t="s">
        <v>254</v>
      </c>
      <c r="J11" s="303"/>
      <c r="K11" s="303"/>
      <c r="L11" s="304"/>
    </row>
    <row r="12" spans="1:15" ht="61.5" customHeight="1">
      <c r="A12" s="81" t="str">
        <f>IF($J$6=6,"3",IF($J$6=5,"3",IF($J$6=4,"3",IF($J$6=6,"3",IF($J$6&lt;=3,"ERROR")))))</f>
        <v>3</v>
      </c>
      <c r="B12" s="62" t="str">
        <f>IF($J$6=6,"CO3",IF($J$6=5,"CO3",IF($J$6=4,"CO3",IF($J$6=6,"CO3",IF($J$6&lt;=3,"ERROR")))))</f>
        <v>CO3</v>
      </c>
      <c r="C12" s="294" t="s">
        <v>273</v>
      </c>
      <c r="D12" s="294"/>
      <c r="E12" s="294"/>
      <c r="F12" s="311" t="s">
        <v>257</v>
      </c>
      <c r="G12" s="311"/>
      <c r="H12" s="311"/>
      <c r="I12" s="303" t="s">
        <v>255</v>
      </c>
      <c r="J12" s="303"/>
      <c r="K12" s="303"/>
      <c r="L12" s="304"/>
    </row>
    <row r="13" spans="1:15" ht="61.5" customHeight="1">
      <c r="A13" s="81" t="str">
        <f>IF($J$6=6,"4",IF($J$6=5,"4",IF($J$6=4,"4",IF($J$6=6,"3",IF($J$6&lt;=3,"ERROR")))))</f>
        <v>4</v>
      </c>
      <c r="B13" s="62" t="str">
        <f>IF($J$6=6,"CO4",IF($J$6=5,"CO4",IF($J$6=4,"CO4",IF($J$6=6,"CO3",IF($J$6&lt;=3,"ERROR")))))</f>
        <v>CO4</v>
      </c>
      <c r="C13" s="294" t="s">
        <v>274</v>
      </c>
      <c r="D13" s="294"/>
      <c r="E13" s="294"/>
      <c r="F13" s="311" t="s">
        <v>257</v>
      </c>
      <c r="G13" s="311"/>
      <c r="H13" s="311"/>
      <c r="I13" s="303" t="s">
        <v>255</v>
      </c>
      <c r="J13" s="303"/>
      <c r="K13" s="303"/>
      <c r="L13" s="304"/>
    </row>
    <row r="14" spans="1:15" ht="61.5" customHeight="1">
      <c r="A14" s="81" t="str">
        <f>IF($J$6=6,"5",IF($J$6=5,"5",IF($J$6=4,"",IF($J$6=6,"3",IF($J$6&lt;=3,"ERROR")))))</f>
        <v/>
      </c>
      <c r="B14" s="62" t="str">
        <f>IF($J$6=6,"CO5",IF($J$6=5,"CO5",IF($J$6=4,"",IF($J$6=6,"CO3",IF($J$6&lt;=3,"ERROR")))))</f>
        <v/>
      </c>
      <c r="C14" s="294"/>
      <c r="D14" s="294"/>
      <c r="E14" s="294"/>
      <c r="F14" s="313"/>
      <c r="G14" s="313"/>
      <c r="H14" s="313"/>
      <c r="I14" s="305"/>
      <c r="J14" s="305"/>
      <c r="K14" s="305"/>
      <c r="L14" s="306"/>
      <c r="O14" s="9" t="str">
        <f>IF($O$2=6,"3",IF($O$2=5,"3",IF($O$2=4,"3",IF($O$2=3,"3",""))))</f>
        <v/>
      </c>
    </row>
    <row r="15" spans="1:15" ht="48.75" customHeight="1" thickBot="1">
      <c r="A15" s="82" t="str">
        <f>IF($J$6=6,"6",IF($J$6=5,"",IF($J$6=4,"",IF($J$6=6,"",IF($J$6&lt;=3,"ERROR")))))</f>
        <v/>
      </c>
      <c r="B15" s="83" t="str">
        <f>IF($J$6=6,"CO6",IF($J$6=5,"",IF($J$6=4,"",IF($J$6=6,"",IF($J$6&lt;=3,"ERROR")))))</f>
        <v/>
      </c>
      <c r="C15" s="135"/>
      <c r="D15" s="135"/>
      <c r="E15" s="135"/>
      <c r="F15" s="320"/>
      <c r="G15" s="320"/>
      <c r="H15" s="320"/>
      <c r="I15" s="307"/>
      <c r="J15" s="308"/>
      <c r="K15" s="308"/>
      <c r="L15" s="309"/>
      <c r="O15" s="9" t="str">
        <f>IF($O$2=6,"4",IF($O$2=5,"4",IF($O$2=4,"4","")))</f>
        <v/>
      </c>
    </row>
    <row r="16" spans="1:15" ht="29.25" customHeight="1" thickBot="1">
      <c r="A16" s="223"/>
      <c r="B16" s="223"/>
      <c r="C16" s="223"/>
      <c r="D16" s="223"/>
      <c r="E16" s="223"/>
      <c r="F16" s="223"/>
      <c r="G16" s="223"/>
      <c r="H16" s="223"/>
      <c r="I16" s="223"/>
      <c r="J16" s="223"/>
      <c r="K16" s="223"/>
      <c r="L16" s="223"/>
      <c r="O16" s="9" t="str">
        <f>IF($O$2=6,"5",IF($O$2=5,"5",""))</f>
        <v/>
      </c>
    </row>
    <row r="17" spans="1:15" ht="36.75" customHeight="1" thickBot="1">
      <c r="A17" s="317" t="s">
        <v>224</v>
      </c>
      <c r="B17" s="318"/>
      <c r="C17" s="318"/>
      <c r="D17" s="318"/>
      <c r="E17" s="318"/>
      <c r="F17" s="318"/>
      <c r="G17" s="319"/>
      <c r="I17" s="298" t="s">
        <v>223</v>
      </c>
      <c r="J17" s="299"/>
      <c r="K17" s="299"/>
      <c r="L17" s="300"/>
      <c r="O17" s="9" t="str">
        <f>IF($O$2=6,"6","")</f>
        <v/>
      </c>
    </row>
    <row r="18" spans="1:15" ht="29.25" customHeight="1">
      <c r="A18" s="312" t="s">
        <v>191</v>
      </c>
      <c r="B18" s="251"/>
      <c r="C18" s="251"/>
      <c r="D18" s="296" t="s">
        <v>204</v>
      </c>
      <c r="E18" s="296"/>
      <c r="F18" s="296"/>
      <c r="G18" s="297"/>
      <c r="I18" s="90" t="s">
        <v>207</v>
      </c>
      <c r="J18" s="272" t="s">
        <v>215</v>
      </c>
      <c r="K18" s="272"/>
      <c r="L18" s="273"/>
    </row>
    <row r="19" spans="1:15" ht="29.25" customHeight="1">
      <c r="A19" s="312" t="s">
        <v>192</v>
      </c>
      <c r="B19" s="251"/>
      <c r="C19" s="251"/>
      <c r="D19" s="296"/>
      <c r="E19" s="296"/>
      <c r="F19" s="296"/>
      <c r="G19" s="297"/>
      <c r="I19" s="91" t="s">
        <v>208</v>
      </c>
      <c r="J19" s="296" t="s">
        <v>216</v>
      </c>
      <c r="K19" s="296"/>
      <c r="L19" s="297"/>
    </row>
    <row r="20" spans="1:15" ht="29.25" customHeight="1">
      <c r="A20" s="312" t="s">
        <v>193</v>
      </c>
      <c r="B20" s="251"/>
      <c r="C20" s="251"/>
      <c r="D20" s="296"/>
      <c r="E20" s="296"/>
      <c r="F20" s="296"/>
      <c r="G20" s="297"/>
      <c r="I20" s="91" t="s">
        <v>209</v>
      </c>
      <c r="J20" s="296" t="s">
        <v>217</v>
      </c>
      <c r="K20" s="296"/>
      <c r="L20" s="297"/>
    </row>
    <row r="21" spans="1:15" ht="29.25" customHeight="1">
      <c r="A21" s="312" t="s">
        <v>194</v>
      </c>
      <c r="B21" s="251"/>
      <c r="C21" s="251"/>
      <c r="D21" s="296"/>
      <c r="E21" s="296"/>
      <c r="F21" s="296"/>
      <c r="G21" s="297"/>
      <c r="I21" s="91" t="s">
        <v>210</v>
      </c>
      <c r="J21" s="296" t="s">
        <v>218</v>
      </c>
      <c r="K21" s="296"/>
      <c r="L21" s="297"/>
    </row>
    <row r="22" spans="1:15" ht="29.25" customHeight="1">
      <c r="A22" s="312" t="s">
        <v>195</v>
      </c>
      <c r="B22" s="251"/>
      <c r="C22" s="251"/>
      <c r="D22" s="74" t="s">
        <v>201</v>
      </c>
      <c r="E22" s="74" t="s">
        <v>202</v>
      </c>
      <c r="F22" s="74" t="s">
        <v>203</v>
      </c>
      <c r="G22" s="80"/>
      <c r="I22" s="91" t="s">
        <v>211</v>
      </c>
      <c r="J22" s="296" t="s">
        <v>222</v>
      </c>
      <c r="K22" s="296"/>
      <c r="L22" s="297"/>
    </row>
    <row r="23" spans="1:15" ht="29.25" customHeight="1">
      <c r="A23" s="312" t="s">
        <v>196</v>
      </c>
      <c r="B23" s="251"/>
      <c r="C23" s="251"/>
      <c r="D23" s="74" t="s">
        <v>205</v>
      </c>
      <c r="E23" s="74"/>
      <c r="F23" s="74"/>
      <c r="G23" s="80"/>
      <c r="I23" s="91" t="s">
        <v>212</v>
      </c>
      <c r="J23" s="296" t="s">
        <v>219</v>
      </c>
      <c r="K23" s="296"/>
      <c r="L23" s="297"/>
    </row>
    <row r="24" spans="1:15" ht="29.25" customHeight="1">
      <c r="A24" s="312" t="s">
        <v>197</v>
      </c>
      <c r="B24" s="251"/>
      <c r="C24" s="251"/>
      <c r="D24" s="296"/>
      <c r="E24" s="296"/>
      <c r="F24" s="296"/>
      <c r="G24" s="297"/>
      <c r="I24" s="91" t="s">
        <v>213</v>
      </c>
      <c r="J24" s="296" t="s">
        <v>220</v>
      </c>
      <c r="K24" s="296"/>
      <c r="L24" s="297"/>
    </row>
    <row r="25" spans="1:15" ht="29.25" customHeight="1" thickBot="1">
      <c r="A25" s="312" t="s">
        <v>198</v>
      </c>
      <c r="B25" s="251"/>
      <c r="C25" s="251"/>
      <c r="D25" s="296"/>
      <c r="E25" s="296"/>
      <c r="F25" s="296"/>
      <c r="G25" s="297"/>
      <c r="I25" s="92" t="s">
        <v>214</v>
      </c>
      <c r="J25" s="275" t="s">
        <v>221</v>
      </c>
      <c r="K25" s="275"/>
      <c r="L25" s="276"/>
    </row>
    <row r="26" spans="1:15" ht="29.25" customHeight="1">
      <c r="A26" s="312" t="s">
        <v>199</v>
      </c>
      <c r="B26" s="251"/>
      <c r="C26" s="251"/>
      <c r="D26" s="296" t="s">
        <v>206</v>
      </c>
      <c r="E26" s="296"/>
      <c r="F26" s="296"/>
      <c r="G26" s="297"/>
    </row>
    <row r="27" spans="1:15" ht="29.25" customHeight="1">
      <c r="A27" s="312" t="s">
        <v>200</v>
      </c>
      <c r="B27" s="251"/>
      <c r="C27" s="251"/>
      <c r="D27" s="296"/>
      <c r="E27" s="296"/>
      <c r="F27" s="296"/>
      <c r="G27" s="297"/>
    </row>
    <row r="28" spans="1:15" ht="29.25" customHeight="1">
      <c r="A28" s="292"/>
      <c r="B28" s="293"/>
      <c r="C28" s="293"/>
      <c r="D28" s="294"/>
      <c r="E28" s="294"/>
      <c r="F28" s="294"/>
      <c r="G28" s="295"/>
    </row>
    <row r="29" spans="1:15" ht="29.25" customHeight="1">
      <c r="A29" s="292"/>
      <c r="B29" s="293"/>
      <c r="C29" s="293"/>
      <c r="D29" s="294"/>
      <c r="E29" s="294"/>
      <c r="F29" s="294"/>
      <c r="G29" s="295"/>
    </row>
    <row r="30" spans="1:15" ht="29.25" customHeight="1">
      <c r="A30" s="292"/>
      <c r="B30" s="293"/>
      <c r="C30" s="293"/>
      <c r="D30" s="294"/>
      <c r="E30" s="294"/>
      <c r="F30" s="294"/>
      <c r="G30" s="295"/>
    </row>
    <row r="31" spans="1:15" s="17" customFormat="1" ht="29.25" customHeight="1">
      <c r="A31" s="292"/>
      <c r="B31" s="293"/>
      <c r="C31" s="293"/>
      <c r="D31" s="294"/>
      <c r="E31" s="294"/>
      <c r="F31" s="294"/>
      <c r="G31" s="295"/>
      <c r="H31" s="9"/>
      <c r="I31" s="9"/>
      <c r="J31" s="9"/>
      <c r="K31" s="9"/>
      <c r="L31" s="9"/>
    </row>
    <row r="32" spans="1:15" ht="29.25" customHeight="1" thickBot="1">
      <c r="A32" s="315"/>
      <c r="B32" s="316"/>
      <c r="C32" s="316"/>
      <c r="D32" s="135"/>
      <c r="E32" s="135"/>
      <c r="F32" s="135"/>
      <c r="G32" s="164"/>
    </row>
    <row r="51" spans="1:12" s="17" customFormat="1" ht="29.25" customHeight="1">
      <c r="A51" s="9"/>
      <c r="B51" s="9"/>
      <c r="C51" s="9"/>
      <c r="D51" s="9"/>
      <c r="E51" s="9"/>
      <c r="F51" s="9"/>
      <c r="G51" s="9"/>
      <c r="H51" s="9"/>
      <c r="I51" s="9"/>
      <c r="J51" s="9"/>
      <c r="K51" s="9"/>
      <c r="L51" s="9"/>
    </row>
    <row r="71" spans="1:12" s="17" customFormat="1" ht="29.25" customHeight="1">
      <c r="A71" s="9"/>
      <c r="B71" s="9"/>
      <c r="C71" s="9"/>
      <c r="D71" s="9"/>
      <c r="E71" s="9"/>
      <c r="F71" s="9"/>
      <c r="G71" s="9"/>
      <c r="H71" s="9"/>
      <c r="I71" s="9"/>
      <c r="J71" s="9"/>
      <c r="K71" s="9"/>
      <c r="L71" s="9"/>
    </row>
    <row r="88" spans="1:12" s="17" customFormat="1" ht="29.25" customHeight="1">
      <c r="A88" s="9"/>
      <c r="B88" s="9"/>
      <c r="C88" s="9"/>
      <c r="D88" s="9"/>
      <c r="E88" s="9"/>
      <c r="F88" s="9"/>
      <c r="G88" s="9"/>
      <c r="H88" s="9"/>
      <c r="I88" s="9"/>
      <c r="J88" s="9"/>
      <c r="K88" s="9"/>
      <c r="L88" s="9"/>
    </row>
    <row r="101" spans="1:12" s="17" customFormat="1" ht="29.25" customHeight="1">
      <c r="A101" s="9"/>
      <c r="B101" s="9"/>
      <c r="C101" s="9"/>
      <c r="D101" s="9"/>
      <c r="E101" s="9"/>
      <c r="F101" s="9"/>
      <c r="G101" s="9"/>
      <c r="H101" s="9"/>
      <c r="I101" s="9"/>
      <c r="J101" s="9"/>
      <c r="K101" s="9"/>
      <c r="L101" s="9"/>
    </row>
    <row r="110" spans="1:12" s="17" customFormat="1" ht="29.25" customHeight="1">
      <c r="A110" s="9"/>
      <c r="B110" s="9"/>
      <c r="C110" s="9"/>
      <c r="D110" s="9"/>
      <c r="E110" s="9"/>
      <c r="F110" s="9"/>
      <c r="G110" s="9"/>
      <c r="H110" s="9"/>
      <c r="I110" s="9"/>
      <c r="J110" s="9"/>
      <c r="K110" s="9"/>
      <c r="L110" s="9"/>
    </row>
    <row r="121" spans="1:12" s="17" customFormat="1" ht="29.25" customHeight="1">
      <c r="A121" s="9"/>
      <c r="B121" s="9"/>
      <c r="C121" s="9"/>
      <c r="D121" s="9"/>
      <c r="E121" s="9"/>
      <c r="F121" s="9"/>
      <c r="G121" s="9"/>
      <c r="H121" s="9"/>
      <c r="I121" s="9"/>
      <c r="J121" s="9"/>
      <c r="K121" s="9"/>
      <c r="L121" s="9"/>
    </row>
    <row r="131" spans="1:12" s="17" customFormat="1" ht="29.25" customHeight="1">
      <c r="A131" s="9"/>
      <c r="B131" s="9"/>
      <c r="C131" s="9"/>
      <c r="D131" s="9"/>
      <c r="E131" s="9"/>
      <c r="F131" s="9"/>
      <c r="G131" s="9"/>
      <c r="H131" s="9"/>
      <c r="I131" s="9"/>
      <c r="J131" s="9"/>
      <c r="K131" s="9"/>
      <c r="L131" s="9"/>
    </row>
    <row r="145" spans="1:12" s="17" customFormat="1" ht="29.25" customHeight="1">
      <c r="A145" s="9"/>
      <c r="B145" s="9"/>
      <c r="C145" s="9"/>
      <c r="D145" s="9"/>
      <c r="E145" s="9"/>
      <c r="F145" s="9"/>
      <c r="G145" s="9"/>
      <c r="H145" s="9"/>
      <c r="I145" s="9"/>
      <c r="J145" s="9"/>
      <c r="K145" s="9"/>
      <c r="L145" s="9"/>
    </row>
    <row r="159" spans="1:12" s="17" customFormat="1" ht="29.25" customHeight="1">
      <c r="A159" s="9"/>
      <c r="B159" s="9"/>
      <c r="C159" s="9"/>
      <c r="D159" s="9"/>
      <c r="E159" s="9"/>
      <c r="F159" s="9"/>
      <c r="G159" s="9"/>
      <c r="H159" s="9"/>
      <c r="I159" s="9"/>
      <c r="J159" s="9"/>
      <c r="K159" s="9"/>
      <c r="L159" s="9"/>
    </row>
    <row r="171" spans="1:12" s="17" customFormat="1" ht="29.25" customHeight="1">
      <c r="A171" s="9"/>
      <c r="B171" s="9"/>
      <c r="C171" s="9"/>
      <c r="D171" s="9"/>
      <c r="E171" s="9"/>
      <c r="F171" s="9"/>
      <c r="G171" s="9"/>
      <c r="H171" s="9"/>
      <c r="I171" s="9"/>
      <c r="J171" s="9"/>
      <c r="K171" s="9"/>
      <c r="L171" s="9"/>
    </row>
    <row r="184" spans="1:12" s="17" customFormat="1" ht="29.25" customHeight="1">
      <c r="A184" s="9"/>
      <c r="B184" s="9"/>
      <c r="C184" s="9"/>
      <c r="D184" s="9"/>
      <c r="E184" s="9"/>
      <c r="F184" s="9"/>
      <c r="G184" s="9"/>
      <c r="H184" s="9"/>
      <c r="I184" s="9"/>
      <c r="J184" s="9"/>
      <c r="K184" s="9"/>
      <c r="L184" s="9"/>
    </row>
    <row r="195" spans="1:12" s="17" customFormat="1" ht="29.25" customHeight="1">
      <c r="A195" s="9"/>
      <c r="B195" s="9"/>
      <c r="C195" s="9"/>
      <c r="D195" s="9"/>
      <c r="E195" s="9"/>
      <c r="F195" s="9"/>
      <c r="G195" s="9"/>
      <c r="H195" s="9"/>
      <c r="I195" s="9"/>
      <c r="J195" s="9"/>
      <c r="K195" s="9"/>
      <c r="L195" s="9"/>
    </row>
  </sheetData>
  <sheetProtection password="A7E0" sheet="1" objects="1" scenarios="1" selectLockedCells="1"/>
  <mergeCells count="81">
    <mergeCell ref="A32:C32"/>
    <mergeCell ref="D32:G32"/>
    <mergeCell ref="K4:L7"/>
    <mergeCell ref="A17:G17"/>
    <mergeCell ref="D18:G18"/>
    <mergeCell ref="D19:G19"/>
    <mergeCell ref="D20:G20"/>
    <mergeCell ref="D21:G21"/>
    <mergeCell ref="F15:H15"/>
    <mergeCell ref="F9:H9"/>
    <mergeCell ref="A18:C18"/>
    <mergeCell ref="A19:C19"/>
    <mergeCell ref="A20:C20"/>
    <mergeCell ref="A21:C21"/>
    <mergeCell ref="A22:C22"/>
    <mergeCell ref="A23:C23"/>
    <mergeCell ref="F12:H12"/>
    <mergeCell ref="F13:H13"/>
    <mergeCell ref="F14:H14"/>
    <mergeCell ref="A6:B7"/>
    <mergeCell ref="C6:E6"/>
    <mergeCell ref="F6:G6"/>
    <mergeCell ref="H6:I7"/>
    <mergeCell ref="C10:E10"/>
    <mergeCell ref="C11:E11"/>
    <mergeCell ref="C12:E12"/>
    <mergeCell ref="C13:E13"/>
    <mergeCell ref="C14:E14"/>
    <mergeCell ref="J6:J7"/>
    <mergeCell ref="C7:E7"/>
    <mergeCell ref="F7:G7"/>
    <mergeCell ref="K1:L1"/>
    <mergeCell ref="K2:L2"/>
    <mergeCell ref="A3:L3"/>
    <mergeCell ref="A5:B5"/>
    <mergeCell ref="C5:E5"/>
    <mergeCell ref="F5:G5"/>
    <mergeCell ref="H5:J5"/>
    <mergeCell ref="A4:B4"/>
    <mergeCell ref="C4:E4"/>
    <mergeCell ref="F4:G4"/>
    <mergeCell ref="H4:J4"/>
    <mergeCell ref="B1:E2"/>
    <mergeCell ref="F1:J2"/>
    <mergeCell ref="A27:C27"/>
    <mergeCell ref="D24:G24"/>
    <mergeCell ref="D25:G25"/>
    <mergeCell ref="D27:G27"/>
    <mergeCell ref="D26:G26"/>
    <mergeCell ref="A24:C24"/>
    <mergeCell ref="A25:C25"/>
    <mergeCell ref="A26:C26"/>
    <mergeCell ref="J18:L18"/>
    <mergeCell ref="J19:L19"/>
    <mergeCell ref="J20:L20"/>
    <mergeCell ref="J22:L22"/>
    <mergeCell ref="J21:L21"/>
    <mergeCell ref="J23:L23"/>
    <mergeCell ref="J24:L24"/>
    <mergeCell ref="J25:L25"/>
    <mergeCell ref="I17:L17"/>
    <mergeCell ref="I9:L9"/>
    <mergeCell ref="I10:L10"/>
    <mergeCell ref="I11:L11"/>
    <mergeCell ref="I12:L12"/>
    <mergeCell ref="I13:L13"/>
    <mergeCell ref="I14:L14"/>
    <mergeCell ref="I15:L15"/>
    <mergeCell ref="A16:L16"/>
    <mergeCell ref="C9:E9"/>
    <mergeCell ref="C15:E15"/>
    <mergeCell ref="F10:H10"/>
    <mergeCell ref="F11:H11"/>
    <mergeCell ref="A31:C31"/>
    <mergeCell ref="D31:G31"/>
    <mergeCell ref="A28:C28"/>
    <mergeCell ref="D28:G28"/>
    <mergeCell ref="A29:C29"/>
    <mergeCell ref="D29:G29"/>
    <mergeCell ref="A30:C30"/>
    <mergeCell ref="D30:G30"/>
  </mergeCells>
  <printOptions horizontalCentered="1"/>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vt:lpstr>
      <vt:lpstr>Connecting COs with POs_PSOs</vt:lpstr>
      <vt:lpstr>CO-PO Mapping</vt:lpstr>
      <vt:lpstr>CO Assessment Tools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vikram</cp:lastModifiedBy>
  <cp:lastPrinted>2021-11-11T11:56:36Z</cp:lastPrinted>
  <dcterms:created xsi:type="dcterms:W3CDTF">2021-10-29T06:02:37Z</dcterms:created>
  <dcterms:modified xsi:type="dcterms:W3CDTF">2022-06-20T05:35:03Z</dcterms:modified>
</cp:coreProperties>
</file>